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T:\JUAN XXIII\PROG INCLUSION\S EM + GJ 2024\ANEXOS EM\ANEXOS 2024\"/>
    </mc:Choice>
  </mc:AlternateContent>
  <bookViews>
    <workbookView xWindow="240" yWindow="96" windowWidth="20112" windowHeight="6732" tabRatio="640" activeTab="1"/>
  </bookViews>
  <sheets>
    <sheet name="INSTRUCCIONES" sheetId="2" r:id="rId1"/>
    <sheet name="ÁREA MEJORA COMPETENCIAL" sheetId="13" r:id="rId2"/>
    <sheet name="ÁREA ACOMPAÑAMIENTO INT TÉC" sheetId="21" r:id="rId3"/>
    <sheet name="ÁREA COMPLEMENTARIA" sheetId="24" r:id="rId4"/>
    <sheet name="RESULTADOS" sheetId="25" r:id="rId5"/>
  </sheets>
  <definedNames>
    <definedName name="_xlnm._FilterDatabase" localSheetId="2" hidden="1">'ÁREA ACOMPAÑAMIENTO INT TÉC'!#REF!</definedName>
    <definedName name="_xlnm._FilterDatabase" localSheetId="3" hidden="1">'ÁREA COMPLEMENTARIA'!$B$1:$K$4</definedName>
    <definedName name="_xlnm._FilterDatabase" localSheetId="1" hidden="1">'ÁREA MEJORA COMPETENCIAL'!$A$9:$C$9</definedName>
    <definedName name="_xlnm._FilterDatabase" localSheetId="4" hidden="1">RESULTADOS!#REF!</definedName>
  </definedNames>
  <calcPr calcId="152511"/>
</workbook>
</file>

<file path=xl/calcChain.xml><?xml version="1.0" encoding="utf-8"?>
<calcChain xmlns="http://schemas.openxmlformats.org/spreadsheetml/2006/main">
  <c r="C10" i="21" l="1"/>
  <c r="C11" i="21"/>
  <c r="C12" i="21"/>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96" i="21"/>
  <c r="C97" i="21"/>
  <c r="C98" i="21"/>
  <c r="C99" i="21"/>
  <c r="C100" i="21"/>
  <c r="C101" i="21"/>
  <c r="C102" i="21"/>
  <c r="C103" i="21"/>
  <c r="C104" i="21"/>
  <c r="C105" i="21"/>
  <c r="C106" i="21"/>
  <c r="C107" i="21"/>
  <c r="C108" i="21"/>
  <c r="C109" i="21"/>
  <c r="C110" i="21"/>
  <c r="C111" i="21"/>
  <c r="M11" i="25" l="1"/>
  <c r="O11" i="25"/>
  <c r="M12" i="25"/>
  <c r="O12" i="25"/>
  <c r="M13" i="25"/>
  <c r="O13" i="25"/>
  <c r="M22" i="25"/>
  <c r="N22" i="25"/>
  <c r="O22" i="25"/>
  <c r="M32" i="25"/>
  <c r="N32" i="25"/>
  <c r="O32" i="25"/>
  <c r="M33" i="25"/>
  <c r="N33" i="25"/>
  <c r="O33" i="25"/>
  <c r="M34" i="25"/>
  <c r="N34" i="25"/>
  <c r="O34" i="25"/>
  <c r="M35" i="25"/>
  <c r="N35" i="25"/>
  <c r="O35" i="25"/>
  <c r="M36" i="25"/>
  <c r="N36" i="25"/>
  <c r="O36" i="25"/>
  <c r="M37" i="25"/>
  <c r="N37" i="25"/>
  <c r="O37" i="25"/>
  <c r="M38" i="25"/>
  <c r="N38" i="25"/>
  <c r="O38" i="25"/>
  <c r="M39" i="25"/>
  <c r="N39" i="25"/>
  <c r="O39" i="25"/>
  <c r="M40" i="25"/>
  <c r="N40" i="25"/>
  <c r="O40" i="25"/>
  <c r="M41" i="25"/>
  <c r="N41" i="25"/>
  <c r="O41" i="25"/>
  <c r="M42" i="25"/>
  <c r="N42" i="25"/>
  <c r="O42" i="25"/>
  <c r="M43" i="25"/>
  <c r="N43" i="25"/>
  <c r="O43" i="25"/>
  <c r="M44" i="25"/>
  <c r="N44" i="25"/>
  <c r="O44" i="25"/>
  <c r="M45" i="25"/>
  <c r="N45" i="25"/>
  <c r="O45" i="25"/>
  <c r="M46" i="25"/>
  <c r="N46" i="25"/>
  <c r="O46" i="25"/>
  <c r="M47" i="25"/>
  <c r="N47" i="25"/>
  <c r="O47" i="25"/>
  <c r="M48" i="25"/>
  <c r="N48" i="25"/>
  <c r="O48" i="25"/>
  <c r="M49" i="25"/>
  <c r="N49" i="25"/>
  <c r="O49" i="25"/>
  <c r="M50" i="25"/>
  <c r="N50" i="25"/>
  <c r="O50" i="25"/>
  <c r="M51" i="25"/>
  <c r="N51" i="25"/>
  <c r="O51" i="25"/>
  <c r="M52" i="25"/>
  <c r="N52" i="25"/>
  <c r="O52" i="25"/>
  <c r="M53" i="25"/>
  <c r="N53" i="25"/>
  <c r="O53" i="25"/>
  <c r="M54" i="25"/>
  <c r="N54" i="25"/>
  <c r="O54" i="25"/>
  <c r="M55" i="25"/>
  <c r="N55" i="25"/>
  <c r="O55" i="25"/>
  <c r="M56" i="25"/>
  <c r="N56" i="25"/>
  <c r="O56" i="25"/>
  <c r="M57" i="25"/>
  <c r="N57" i="25"/>
  <c r="O57" i="25"/>
  <c r="M58" i="25"/>
  <c r="N58" i="25"/>
  <c r="O58" i="25"/>
  <c r="M59" i="25"/>
  <c r="N59" i="25"/>
  <c r="O59" i="25"/>
  <c r="M60" i="25"/>
  <c r="N60" i="25"/>
  <c r="O60" i="25"/>
  <c r="M61" i="25"/>
  <c r="N61" i="25"/>
  <c r="O61" i="25"/>
  <c r="M62" i="25"/>
  <c r="N62" i="25"/>
  <c r="O62" i="25"/>
  <c r="M63" i="25"/>
  <c r="N63" i="25"/>
  <c r="O63" i="25"/>
  <c r="M64" i="25"/>
  <c r="N64" i="25"/>
  <c r="O64" i="25"/>
  <c r="M65" i="25"/>
  <c r="N65" i="25"/>
  <c r="O65" i="25"/>
  <c r="M66" i="25"/>
  <c r="N66" i="25"/>
  <c r="O66" i="25"/>
  <c r="M67" i="25"/>
  <c r="N67" i="25"/>
  <c r="O67" i="25"/>
  <c r="M68" i="25"/>
  <c r="N68" i="25"/>
  <c r="O68" i="25"/>
  <c r="M69" i="25"/>
  <c r="N69" i="25"/>
  <c r="O69" i="25"/>
  <c r="M70" i="25"/>
  <c r="N70" i="25"/>
  <c r="O70" i="25"/>
  <c r="M71" i="25"/>
  <c r="N71" i="25"/>
  <c r="O71" i="25"/>
  <c r="M72" i="25"/>
  <c r="N72" i="25"/>
  <c r="O72" i="25"/>
  <c r="M73" i="25"/>
  <c r="N73" i="25"/>
  <c r="O73" i="25"/>
  <c r="M74" i="25"/>
  <c r="N74" i="25"/>
  <c r="O74" i="25"/>
  <c r="M75" i="25"/>
  <c r="N75" i="25"/>
  <c r="O75" i="25"/>
  <c r="M76" i="25"/>
  <c r="N76" i="25"/>
  <c r="O76" i="25"/>
  <c r="M77" i="25"/>
  <c r="N77" i="25"/>
  <c r="O77" i="25"/>
  <c r="M78" i="25"/>
  <c r="N78" i="25"/>
  <c r="O78" i="25"/>
  <c r="M79" i="25"/>
  <c r="N79" i="25"/>
  <c r="O79" i="25"/>
  <c r="M80" i="25"/>
  <c r="N80" i="25"/>
  <c r="O80" i="25"/>
  <c r="M81" i="25"/>
  <c r="N81" i="25"/>
  <c r="O81" i="25"/>
  <c r="M82" i="25"/>
  <c r="N82" i="25"/>
  <c r="O82" i="25"/>
  <c r="M83" i="25"/>
  <c r="N83" i="25"/>
  <c r="O83" i="25"/>
  <c r="M84" i="25"/>
  <c r="N84" i="25"/>
  <c r="O84" i="25"/>
  <c r="M85" i="25"/>
  <c r="N85" i="25"/>
  <c r="O85" i="25"/>
  <c r="M86" i="25"/>
  <c r="N86" i="25"/>
  <c r="O86" i="25"/>
  <c r="M87" i="25"/>
  <c r="N87" i="25"/>
  <c r="O87" i="25"/>
  <c r="M88" i="25"/>
  <c r="N88" i="25"/>
  <c r="O88" i="25"/>
  <c r="M89" i="25"/>
  <c r="N89" i="25"/>
  <c r="O89" i="25"/>
  <c r="M90" i="25"/>
  <c r="N90" i="25"/>
  <c r="O90" i="25"/>
  <c r="M91" i="25"/>
  <c r="N91" i="25"/>
  <c r="O91" i="25"/>
  <c r="M92" i="25"/>
  <c r="N92" i="25"/>
  <c r="O92" i="25"/>
  <c r="M93" i="25"/>
  <c r="N93" i="25"/>
  <c r="O93" i="25"/>
  <c r="M94" i="25"/>
  <c r="N94" i="25"/>
  <c r="O94" i="25"/>
  <c r="M95" i="25"/>
  <c r="N95" i="25"/>
  <c r="O95" i="25"/>
  <c r="M96" i="25"/>
  <c r="N96" i="25"/>
  <c r="O96" i="25"/>
  <c r="M97" i="25"/>
  <c r="N97" i="25"/>
  <c r="O97" i="25"/>
  <c r="M98" i="25"/>
  <c r="N98" i="25"/>
  <c r="O98" i="25"/>
  <c r="M99" i="25"/>
  <c r="N99" i="25"/>
  <c r="O99" i="25"/>
  <c r="M100" i="25"/>
  <c r="N100" i="25"/>
  <c r="O100" i="25"/>
  <c r="M101" i="25"/>
  <c r="N101" i="25"/>
  <c r="O101" i="25"/>
  <c r="M102" i="25"/>
  <c r="N102" i="25"/>
  <c r="O102" i="25"/>
  <c r="M103" i="25"/>
  <c r="N103" i="25"/>
  <c r="O103" i="25"/>
  <c r="M104" i="25"/>
  <c r="N104" i="25"/>
  <c r="O104" i="25"/>
  <c r="M105" i="25"/>
  <c r="N105" i="25"/>
  <c r="O105" i="25"/>
  <c r="M106" i="25"/>
  <c r="N106" i="25"/>
  <c r="O106" i="25"/>
  <c r="M107" i="25"/>
  <c r="N107" i="25"/>
  <c r="O107" i="25"/>
  <c r="M108" i="25"/>
  <c r="N108" i="25"/>
  <c r="O108" i="25"/>
  <c r="M109" i="25"/>
  <c r="N109" i="25"/>
  <c r="O109" i="25"/>
  <c r="M110" i="25"/>
  <c r="N110" i="25"/>
  <c r="O110" i="25"/>
  <c r="M111" i="25"/>
  <c r="N111" i="25"/>
  <c r="O111" i="25"/>
  <c r="M112" i="25"/>
  <c r="N112" i="25"/>
  <c r="O112" i="25"/>
  <c r="M113" i="25"/>
  <c r="N113" i="25"/>
  <c r="O113" i="25"/>
  <c r="M114" i="25"/>
  <c r="N114" i="25"/>
  <c r="O114" i="25"/>
  <c r="M115" i="25"/>
  <c r="N115" i="25"/>
  <c r="O115" i="25"/>
  <c r="M116" i="25"/>
  <c r="N116" i="25"/>
  <c r="O116" i="25"/>
  <c r="M117" i="25"/>
  <c r="N117" i="25"/>
  <c r="O117" i="25"/>
  <c r="M118" i="25"/>
  <c r="N118" i="25"/>
  <c r="O118" i="25"/>
  <c r="M119" i="25"/>
  <c r="N119" i="25"/>
  <c r="O119" i="25"/>
  <c r="M120" i="25"/>
  <c r="N120" i="25"/>
  <c r="O120" i="25"/>
  <c r="M121" i="25"/>
  <c r="N121" i="25"/>
  <c r="O121" i="25"/>
  <c r="M122" i="25"/>
  <c r="N122" i="25"/>
  <c r="O122" i="25"/>
  <c r="M123" i="25"/>
  <c r="N123" i="25"/>
  <c r="O123" i="25"/>
  <c r="M124" i="25"/>
  <c r="N124" i="25"/>
  <c r="O124" i="25"/>
  <c r="M125" i="25"/>
  <c r="N125" i="25"/>
  <c r="O125" i="25"/>
  <c r="M126" i="25"/>
  <c r="N126" i="25"/>
  <c r="O126" i="25"/>
  <c r="M127" i="25"/>
  <c r="N127" i="25"/>
  <c r="O127" i="25"/>
  <c r="M128" i="25"/>
  <c r="N128" i="25"/>
  <c r="O128" i="25"/>
  <c r="M129" i="25"/>
  <c r="N129" i="25"/>
  <c r="O129" i="25"/>
  <c r="M130" i="25"/>
  <c r="N130" i="25"/>
  <c r="O130" i="25"/>
  <c r="M131" i="25"/>
  <c r="N131" i="25"/>
  <c r="O131" i="25"/>
  <c r="M132" i="25"/>
  <c r="N132" i="25"/>
  <c r="O132" i="25"/>
  <c r="M133" i="25"/>
  <c r="N133" i="25"/>
  <c r="O133" i="25"/>
  <c r="M134" i="25"/>
  <c r="N134" i="25"/>
  <c r="O134" i="25"/>
  <c r="M135" i="25"/>
  <c r="N135" i="25"/>
  <c r="O135" i="25"/>
  <c r="M136" i="25"/>
  <c r="N136" i="25"/>
  <c r="O136" i="25"/>
  <c r="M137" i="25"/>
  <c r="N137" i="25"/>
  <c r="O137" i="25"/>
  <c r="M138" i="25"/>
  <c r="N138" i="25"/>
  <c r="O138" i="25"/>
  <c r="M139" i="25"/>
  <c r="N139" i="25"/>
  <c r="O139" i="25"/>
  <c r="M140" i="25"/>
  <c r="N140" i="25"/>
  <c r="O140" i="25"/>
  <c r="M141" i="25"/>
  <c r="N141" i="25"/>
  <c r="O141" i="25"/>
  <c r="M142" i="25"/>
  <c r="N142" i="25"/>
  <c r="O142" i="25"/>
  <c r="M143" i="25"/>
  <c r="N143" i="25"/>
  <c r="O143" i="25"/>
  <c r="M144" i="25"/>
  <c r="N144" i="25"/>
  <c r="O144" i="25"/>
  <c r="M145" i="25"/>
  <c r="N145" i="25"/>
  <c r="O145" i="25"/>
  <c r="M146" i="25"/>
  <c r="N146" i="25"/>
  <c r="O146" i="25"/>
  <c r="M147" i="25"/>
  <c r="N147" i="25"/>
  <c r="O147" i="25"/>
  <c r="M148" i="25"/>
  <c r="N148" i="25"/>
  <c r="O148" i="25"/>
  <c r="M149" i="25"/>
  <c r="N149" i="25"/>
  <c r="O149" i="25"/>
  <c r="M150" i="25"/>
  <c r="N150" i="25"/>
  <c r="O150" i="25"/>
  <c r="M151" i="25"/>
  <c r="N151" i="25"/>
  <c r="O151" i="25"/>
  <c r="M152" i="25"/>
  <c r="N152" i="25"/>
  <c r="O152" i="25"/>
  <c r="M153" i="25"/>
  <c r="N153" i="25"/>
  <c r="O153" i="25"/>
  <c r="M154" i="25"/>
  <c r="N154" i="25"/>
  <c r="O154" i="25"/>
  <c r="M155" i="25"/>
  <c r="N155" i="25"/>
  <c r="O155" i="25"/>
  <c r="M156" i="25"/>
  <c r="N156" i="25"/>
  <c r="O156" i="25"/>
  <c r="M157" i="25"/>
  <c r="N157" i="25"/>
  <c r="O157" i="25"/>
  <c r="M158" i="25"/>
  <c r="N158" i="25"/>
  <c r="O158" i="25"/>
  <c r="M159" i="25"/>
  <c r="N159" i="25"/>
  <c r="O159" i="25"/>
  <c r="M160" i="25"/>
  <c r="N160" i="25"/>
  <c r="O160" i="25"/>
  <c r="M161" i="25"/>
  <c r="N161" i="25"/>
  <c r="O161" i="25"/>
  <c r="M162" i="25"/>
  <c r="N162" i="25"/>
  <c r="O162" i="25"/>
  <c r="V11" i="25" l="1"/>
  <c r="V12" i="25"/>
  <c r="V13" i="25"/>
  <c r="V45" i="25"/>
  <c r="V46" i="25"/>
  <c r="V47" i="25"/>
  <c r="V48" i="25"/>
  <c r="V49" i="25"/>
  <c r="V50" i="25"/>
  <c r="V51" i="25"/>
  <c r="V52" i="25"/>
  <c r="V53" i="25"/>
  <c r="V54" i="25"/>
  <c r="V55" i="25"/>
  <c r="V56" i="25"/>
  <c r="V57" i="25"/>
  <c r="V58" i="25"/>
  <c r="V59" i="25"/>
  <c r="V60" i="25"/>
  <c r="V61" i="25"/>
  <c r="V62" i="25"/>
  <c r="V63" i="25"/>
  <c r="V64" i="25"/>
  <c r="V65" i="25"/>
  <c r="V66" i="25"/>
  <c r="V67" i="25"/>
  <c r="V68" i="25"/>
  <c r="V69" i="25"/>
  <c r="V70" i="25"/>
  <c r="V71" i="25"/>
  <c r="V72" i="25"/>
  <c r="V73" i="25"/>
  <c r="V74" i="25"/>
  <c r="V75" i="25"/>
  <c r="V76" i="25"/>
  <c r="V77" i="25"/>
  <c r="V78" i="25"/>
  <c r="V79" i="25"/>
  <c r="V80" i="25"/>
  <c r="V81" i="25"/>
  <c r="V82" i="25"/>
  <c r="V83" i="25"/>
  <c r="V84" i="25"/>
  <c r="V85" i="25"/>
  <c r="V86" i="25"/>
  <c r="V87" i="25"/>
  <c r="V88" i="25"/>
  <c r="V89" i="25"/>
  <c r="V90" i="25"/>
  <c r="V91" i="25"/>
  <c r="V92" i="25"/>
  <c r="V93" i="25"/>
  <c r="V94" i="25"/>
  <c r="V95" i="25"/>
  <c r="V96" i="25"/>
  <c r="V97" i="25"/>
  <c r="V98" i="25"/>
  <c r="V99" i="25"/>
  <c r="V100" i="25"/>
  <c r="V101" i="25"/>
  <c r="V102" i="25"/>
  <c r="V103" i="25"/>
  <c r="V104" i="25"/>
  <c r="V105" i="25"/>
  <c r="V106" i="25"/>
  <c r="V107" i="25"/>
  <c r="V108" i="25"/>
  <c r="V109" i="25"/>
  <c r="V110" i="25"/>
  <c r="V111" i="25"/>
  <c r="V112" i="25"/>
  <c r="V113" i="25"/>
  <c r="V114" i="25"/>
  <c r="V115" i="25"/>
  <c r="V116" i="25"/>
  <c r="V117" i="25"/>
  <c r="V118" i="25"/>
  <c r="V119" i="25"/>
  <c r="V120" i="25"/>
  <c r="V121" i="25"/>
  <c r="V122" i="25"/>
  <c r="V123" i="25"/>
  <c r="V124" i="25"/>
  <c r="V125" i="25"/>
  <c r="V126" i="25"/>
  <c r="V127" i="25"/>
  <c r="V128" i="25"/>
  <c r="V129" i="25"/>
  <c r="V130" i="25"/>
  <c r="V131" i="25"/>
  <c r="V132" i="25"/>
  <c r="V133" i="25"/>
  <c r="V134" i="25"/>
  <c r="V135" i="25"/>
  <c r="V136" i="25"/>
  <c r="V137" i="25"/>
  <c r="V138" i="25"/>
  <c r="V139" i="25"/>
  <c r="V140" i="25"/>
  <c r="V141" i="25"/>
  <c r="V142" i="25"/>
  <c r="V143" i="25"/>
  <c r="V144" i="25"/>
  <c r="V145" i="25"/>
  <c r="V146" i="25"/>
  <c r="V147" i="25"/>
  <c r="V148" i="25"/>
  <c r="V149" i="25"/>
  <c r="V150" i="25"/>
  <c r="V151" i="25"/>
  <c r="V152" i="25"/>
  <c r="V153" i="25"/>
  <c r="V154" i="25"/>
  <c r="V155" i="25"/>
  <c r="V156" i="25"/>
  <c r="V157" i="25"/>
  <c r="V158" i="25"/>
  <c r="V159" i="25"/>
  <c r="V160" i="25"/>
  <c r="V161" i="25"/>
  <c r="V162" i="25"/>
  <c r="F11" i="25"/>
  <c r="G11" i="25"/>
  <c r="H11" i="25"/>
  <c r="K11" i="25"/>
  <c r="T11" i="25"/>
  <c r="F12" i="25"/>
  <c r="G12" i="25"/>
  <c r="H12" i="25"/>
  <c r="T12" i="25"/>
  <c r="K12" i="25" s="1"/>
  <c r="F13" i="25"/>
  <c r="G13" i="25"/>
  <c r="H13" i="25"/>
  <c r="K13" i="25"/>
  <c r="T13" i="25"/>
  <c r="F14" i="25"/>
  <c r="H14" i="25"/>
  <c r="T14" i="25"/>
  <c r="K14" i="25" s="1"/>
  <c r="F15" i="25"/>
  <c r="K15" i="25"/>
  <c r="T15" i="25"/>
  <c r="F16" i="25"/>
  <c r="K16" i="25"/>
  <c r="T16" i="25"/>
  <c r="U16" i="25"/>
  <c r="F17" i="25"/>
  <c r="H17" i="25"/>
  <c r="K17" i="25"/>
  <c r="T17" i="25"/>
  <c r="U17" i="25"/>
  <c r="F18" i="25"/>
  <c r="G18" i="25"/>
  <c r="K18" i="25"/>
  <c r="T18" i="25"/>
  <c r="U18" i="25"/>
  <c r="K19" i="25"/>
  <c r="T19" i="25"/>
  <c r="U19" i="25"/>
  <c r="F20" i="25"/>
  <c r="G20" i="25"/>
  <c r="K20" i="25"/>
  <c r="T20" i="25"/>
  <c r="U20" i="25"/>
  <c r="K21" i="25"/>
  <c r="T21" i="25"/>
  <c r="U21" i="25"/>
  <c r="K22" i="25"/>
  <c r="T22" i="25"/>
  <c r="U22" i="25"/>
  <c r="K23" i="25"/>
  <c r="T23" i="25"/>
  <c r="U23" i="25"/>
  <c r="K24" i="25"/>
  <c r="T24" i="25"/>
  <c r="U24" i="25"/>
  <c r="K25" i="25"/>
  <c r="T25" i="25"/>
  <c r="U25" i="25"/>
  <c r="K26" i="25"/>
  <c r="T26" i="25"/>
  <c r="U26" i="25"/>
  <c r="K27" i="25"/>
  <c r="T27" i="25"/>
  <c r="U27" i="25"/>
  <c r="K28" i="25"/>
  <c r="T28" i="25"/>
  <c r="U28" i="25"/>
  <c r="K29" i="25"/>
  <c r="T29" i="25"/>
  <c r="U29" i="25"/>
  <c r="K30" i="25"/>
  <c r="T30" i="25"/>
  <c r="U30" i="25"/>
  <c r="K31" i="25"/>
  <c r="T31" i="25"/>
  <c r="U31" i="25"/>
  <c r="K32" i="25"/>
  <c r="T32" i="25"/>
  <c r="U32" i="25"/>
  <c r="K33" i="25"/>
  <c r="T33" i="25"/>
  <c r="U33" i="25"/>
  <c r="K34" i="25"/>
  <c r="T34" i="25"/>
  <c r="U34" i="25"/>
  <c r="K35" i="25"/>
  <c r="T35" i="25"/>
  <c r="U35" i="25"/>
  <c r="K36" i="25"/>
  <c r="T36" i="25"/>
  <c r="U36" i="25"/>
  <c r="K37" i="25"/>
  <c r="T37" i="25"/>
  <c r="U37" i="25"/>
  <c r="K38" i="25"/>
  <c r="T38" i="25"/>
  <c r="U38" i="25"/>
  <c r="K39" i="25"/>
  <c r="T39" i="25"/>
  <c r="U39" i="25"/>
  <c r="K40" i="25"/>
  <c r="T40" i="25"/>
  <c r="U40" i="25"/>
  <c r="K41" i="25"/>
  <c r="T41" i="25"/>
  <c r="U41" i="25"/>
  <c r="K42" i="25"/>
  <c r="T42" i="25"/>
  <c r="U42" i="25"/>
  <c r="K43" i="25"/>
  <c r="T43" i="25"/>
  <c r="U43" i="25"/>
  <c r="K44" i="25"/>
  <c r="T44" i="25"/>
  <c r="U44" i="25"/>
  <c r="F45" i="25"/>
  <c r="G45" i="25"/>
  <c r="H45" i="25"/>
  <c r="J45" i="25"/>
  <c r="T45" i="25"/>
  <c r="K45" i="25" s="1"/>
  <c r="U45" i="25"/>
  <c r="F46" i="25"/>
  <c r="G46" i="25"/>
  <c r="H46" i="25"/>
  <c r="J46" i="25"/>
  <c r="T46" i="25"/>
  <c r="K46" i="25" s="1"/>
  <c r="U46" i="25"/>
  <c r="F47" i="25"/>
  <c r="G47" i="25"/>
  <c r="H47" i="25"/>
  <c r="J47" i="25"/>
  <c r="T47" i="25"/>
  <c r="K47" i="25" s="1"/>
  <c r="U47" i="25"/>
  <c r="F48" i="25"/>
  <c r="G48" i="25"/>
  <c r="H48" i="25"/>
  <c r="J48" i="25"/>
  <c r="T48" i="25"/>
  <c r="K48" i="25" s="1"/>
  <c r="U48" i="25"/>
  <c r="F49" i="25"/>
  <c r="G49" i="25"/>
  <c r="H49" i="25"/>
  <c r="J49" i="25"/>
  <c r="T49" i="25"/>
  <c r="K49" i="25" s="1"/>
  <c r="U49" i="25"/>
  <c r="F50" i="25"/>
  <c r="G50" i="25"/>
  <c r="H50" i="25"/>
  <c r="J50" i="25"/>
  <c r="T50" i="25"/>
  <c r="K50" i="25" s="1"/>
  <c r="U50" i="25"/>
  <c r="F51" i="25"/>
  <c r="G51" i="25"/>
  <c r="H51" i="25"/>
  <c r="J51" i="25"/>
  <c r="T51" i="25"/>
  <c r="K51" i="25" s="1"/>
  <c r="U51" i="25"/>
  <c r="F52" i="25"/>
  <c r="G52" i="25"/>
  <c r="H52" i="25"/>
  <c r="J52" i="25"/>
  <c r="K52" i="25"/>
  <c r="Q52" i="25" s="1"/>
  <c r="L52" i="25"/>
  <c r="T52" i="25"/>
  <c r="U52" i="25"/>
  <c r="W52" i="25"/>
  <c r="F53" i="25"/>
  <c r="G53" i="25"/>
  <c r="H53" i="25"/>
  <c r="J53" i="25"/>
  <c r="K53" i="25"/>
  <c r="R53" i="25" s="1"/>
  <c r="L53" i="25"/>
  <c r="T53" i="25"/>
  <c r="U53" i="25"/>
  <c r="W53" i="25"/>
  <c r="F54" i="25"/>
  <c r="G54" i="25"/>
  <c r="H54" i="25"/>
  <c r="J54" i="25"/>
  <c r="K54" i="25"/>
  <c r="Q54" i="25" s="1"/>
  <c r="L54" i="25"/>
  <c r="T54" i="25"/>
  <c r="U54" i="25"/>
  <c r="W54" i="25"/>
  <c r="F55" i="25"/>
  <c r="G55" i="25"/>
  <c r="H55" i="25"/>
  <c r="J55" i="25"/>
  <c r="Q55" i="25" s="1"/>
  <c r="K55" i="25"/>
  <c r="P55" i="25" s="1"/>
  <c r="L55" i="25"/>
  <c r="R55" i="25"/>
  <c r="T55" i="25"/>
  <c r="U55" i="25"/>
  <c r="W55" i="25"/>
  <c r="F56" i="25"/>
  <c r="G56" i="25"/>
  <c r="H56" i="25"/>
  <c r="J56" i="25"/>
  <c r="K56" i="25"/>
  <c r="R56" i="25" s="1"/>
  <c r="L56" i="25"/>
  <c r="T56" i="25"/>
  <c r="U56" i="25"/>
  <c r="W56" i="25"/>
  <c r="F57" i="25"/>
  <c r="G57" i="25"/>
  <c r="H57" i="25"/>
  <c r="J57" i="25"/>
  <c r="K57" i="25"/>
  <c r="R57" i="25" s="1"/>
  <c r="L57" i="25"/>
  <c r="T57" i="25"/>
  <c r="U57" i="25"/>
  <c r="W57" i="25"/>
  <c r="F58" i="25"/>
  <c r="G58" i="25"/>
  <c r="H58" i="25"/>
  <c r="J58" i="25"/>
  <c r="S58" i="25" s="1"/>
  <c r="K58" i="25"/>
  <c r="L58" i="25"/>
  <c r="T58" i="25"/>
  <c r="U58" i="25"/>
  <c r="W58" i="25"/>
  <c r="F59" i="25"/>
  <c r="G59" i="25"/>
  <c r="H59" i="25"/>
  <c r="J59" i="25"/>
  <c r="K59" i="25"/>
  <c r="L59" i="25"/>
  <c r="T59" i="25"/>
  <c r="U59" i="25"/>
  <c r="W59" i="25"/>
  <c r="F60" i="25"/>
  <c r="G60" i="25"/>
  <c r="H60" i="25"/>
  <c r="J60" i="25"/>
  <c r="K60" i="25"/>
  <c r="Q60" i="25" s="1"/>
  <c r="L60" i="25"/>
  <c r="T60" i="25"/>
  <c r="U60" i="25"/>
  <c r="W60" i="25"/>
  <c r="F61" i="25"/>
  <c r="G61" i="25"/>
  <c r="H61" i="25"/>
  <c r="J61" i="25"/>
  <c r="K61" i="25"/>
  <c r="L61" i="25"/>
  <c r="T61" i="25"/>
  <c r="U61" i="25"/>
  <c r="W61" i="25"/>
  <c r="F62" i="25"/>
  <c r="G62" i="25"/>
  <c r="H62" i="25"/>
  <c r="J62" i="25"/>
  <c r="K62" i="25"/>
  <c r="L62" i="25"/>
  <c r="T62" i="25"/>
  <c r="U62" i="25"/>
  <c r="W62" i="25"/>
  <c r="F63" i="25"/>
  <c r="G63" i="25"/>
  <c r="H63" i="25"/>
  <c r="J63" i="25"/>
  <c r="Q63" i="25" s="1"/>
  <c r="K63" i="25"/>
  <c r="L63" i="25"/>
  <c r="T63" i="25"/>
  <c r="U63" i="25"/>
  <c r="W63" i="25"/>
  <c r="F64" i="25"/>
  <c r="G64" i="25"/>
  <c r="H64" i="25"/>
  <c r="J64" i="25"/>
  <c r="K64" i="25"/>
  <c r="R64" i="25" s="1"/>
  <c r="L64" i="25"/>
  <c r="T64" i="25"/>
  <c r="U64" i="25"/>
  <c r="W64" i="25"/>
  <c r="F65" i="25"/>
  <c r="G65" i="25"/>
  <c r="H65" i="25"/>
  <c r="J65" i="25"/>
  <c r="K65" i="25"/>
  <c r="R65" i="25" s="1"/>
  <c r="L65" i="25"/>
  <c r="T65" i="25"/>
  <c r="U65" i="25"/>
  <c r="W65" i="25"/>
  <c r="F66" i="25"/>
  <c r="G66" i="25"/>
  <c r="H66" i="25"/>
  <c r="J66" i="25"/>
  <c r="K66" i="25"/>
  <c r="L66" i="25"/>
  <c r="T66" i="25"/>
  <c r="U66" i="25"/>
  <c r="W66" i="25"/>
  <c r="F67" i="25"/>
  <c r="G67" i="25"/>
  <c r="H67" i="25"/>
  <c r="J67" i="25"/>
  <c r="K67" i="25"/>
  <c r="Q67" i="25" s="1"/>
  <c r="L67" i="25"/>
  <c r="T67" i="25"/>
  <c r="U67" i="25"/>
  <c r="W67" i="25"/>
  <c r="F68" i="25"/>
  <c r="G68" i="25"/>
  <c r="H68" i="25"/>
  <c r="J68" i="25"/>
  <c r="K68" i="25"/>
  <c r="R68" i="25" s="1"/>
  <c r="L68" i="25"/>
  <c r="T68" i="25"/>
  <c r="U68" i="25"/>
  <c r="W68" i="25"/>
  <c r="F69" i="25"/>
  <c r="G69" i="25"/>
  <c r="H69" i="25"/>
  <c r="J69" i="25"/>
  <c r="K69" i="25"/>
  <c r="L69" i="25"/>
  <c r="T69" i="25"/>
  <c r="U69" i="25"/>
  <c r="W69" i="25"/>
  <c r="F70" i="25"/>
  <c r="G70" i="25"/>
  <c r="H70" i="25"/>
  <c r="J70" i="25"/>
  <c r="K70" i="25"/>
  <c r="R70" i="25" s="1"/>
  <c r="L70" i="25"/>
  <c r="T70" i="25"/>
  <c r="U70" i="25"/>
  <c r="W70" i="25"/>
  <c r="F71" i="25"/>
  <c r="G71" i="25"/>
  <c r="H71" i="25"/>
  <c r="J71" i="25"/>
  <c r="K71" i="25"/>
  <c r="P71" i="25" s="1"/>
  <c r="L71" i="25"/>
  <c r="R71" i="25"/>
  <c r="T71" i="25"/>
  <c r="U71" i="25"/>
  <c r="W71" i="25"/>
  <c r="F72" i="25"/>
  <c r="G72" i="25"/>
  <c r="H72" i="25"/>
  <c r="J72" i="25"/>
  <c r="S72" i="25" s="1"/>
  <c r="K72" i="25"/>
  <c r="L72" i="25"/>
  <c r="R72" i="25"/>
  <c r="T72" i="25"/>
  <c r="U72" i="25"/>
  <c r="W72" i="25"/>
  <c r="F73" i="25"/>
  <c r="G73" i="25"/>
  <c r="H73" i="25"/>
  <c r="J73" i="25"/>
  <c r="K73" i="25"/>
  <c r="R73" i="25" s="1"/>
  <c r="L73" i="25"/>
  <c r="T73" i="25"/>
  <c r="U73" i="25"/>
  <c r="W73" i="25"/>
  <c r="F74" i="25"/>
  <c r="G74" i="25"/>
  <c r="H74" i="25"/>
  <c r="J74" i="25"/>
  <c r="K74" i="25"/>
  <c r="L74" i="25"/>
  <c r="T74" i="25"/>
  <c r="U74" i="25"/>
  <c r="W74" i="25"/>
  <c r="F75" i="25"/>
  <c r="G75" i="25"/>
  <c r="H75" i="25"/>
  <c r="J75" i="25"/>
  <c r="K75" i="25"/>
  <c r="L75" i="25"/>
  <c r="T75" i="25"/>
  <c r="U75" i="25"/>
  <c r="W75" i="25"/>
  <c r="F76" i="25"/>
  <c r="G76" i="25"/>
  <c r="H76" i="25"/>
  <c r="J76" i="25"/>
  <c r="K76" i="25"/>
  <c r="R76" i="25" s="1"/>
  <c r="L76" i="25"/>
  <c r="T76" i="25"/>
  <c r="U76" i="25"/>
  <c r="W76" i="25"/>
  <c r="F77" i="25"/>
  <c r="G77" i="25"/>
  <c r="H77" i="25"/>
  <c r="J77" i="25"/>
  <c r="K77" i="25"/>
  <c r="Q77" i="25" s="1"/>
  <c r="L77" i="25"/>
  <c r="T77" i="25"/>
  <c r="U77" i="25"/>
  <c r="W77" i="25"/>
  <c r="F78" i="25"/>
  <c r="G78" i="25"/>
  <c r="H78" i="25"/>
  <c r="J78" i="25"/>
  <c r="K78" i="25"/>
  <c r="R78" i="25" s="1"/>
  <c r="L78" i="25"/>
  <c r="T78" i="25"/>
  <c r="U78" i="25"/>
  <c r="W78" i="25"/>
  <c r="F79" i="25"/>
  <c r="G79" i="25"/>
  <c r="H79" i="25"/>
  <c r="J79" i="25"/>
  <c r="S79" i="25" s="1"/>
  <c r="K79" i="25"/>
  <c r="P79" i="25" s="1"/>
  <c r="L79" i="25"/>
  <c r="R79" i="25"/>
  <c r="T79" i="25"/>
  <c r="U79" i="25"/>
  <c r="W79" i="25"/>
  <c r="F80" i="25"/>
  <c r="G80" i="25"/>
  <c r="H80" i="25"/>
  <c r="J80" i="25"/>
  <c r="K80" i="25"/>
  <c r="L80" i="25"/>
  <c r="R80" i="25"/>
  <c r="T80" i="25"/>
  <c r="U80" i="25"/>
  <c r="W80" i="25"/>
  <c r="F81" i="25"/>
  <c r="G81" i="25"/>
  <c r="H81" i="25"/>
  <c r="J81" i="25"/>
  <c r="K81" i="25"/>
  <c r="R81" i="25" s="1"/>
  <c r="L81" i="25"/>
  <c r="T81" i="25"/>
  <c r="U81" i="25"/>
  <c r="W81" i="25"/>
  <c r="F82" i="25"/>
  <c r="G82" i="25"/>
  <c r="H82" i="25"/>
  <c r="J82" i="25"/>
  <c r="S82" i="25" s="1"/>
  <c r="K82" i="25"/>
  <c r="L82" i="25"/>
  <c r="T82" i="25"/>
  <c r="U82" i="25"/>
  <c r="W82" i="25"/>
  <c r="F83" i="25"/>
  <c r="G83" i="25"/>
  <c r="H83" i="25"/>
  <c r="J83" i="25"/>
  <c r="K83" i="25"/>
  <c r="L83" i="25"/>
  <c r="T83" i="25"/>
  <c r="U83" i="25"/>
  <c r="W83" i="25"/>
  <c r="F84" i="25"/>
  <c r="G84" i="25"/>
  <c r="H84" i="25"/>
  <c r="J84" i="25"/>
  <c r="K84" i="25"/>
  <c r="R84" i="25" s="1"/>
  <c r="L84" i="25"/>
  <c r="T84" i="25"/>
  <c r="U84" i="25"/>
  <c r="W84" i="25"/>
  <c r="F85" i="25"/>
  <c r="G85" i="25"/>
  <c r="H85" i="25"/>
  <c r="J85" i="25"/>
  <c r="P85" i="25" s="1"/>
  <c r="K85" i="25"/>
  <c r="L85" i="25"/>
  <c r="T85" i="25"/>
  <c r="U85" i="25"/>
  <c r="W85" i="25"/>
  <c r="F86" i="25"/>
  <c r="G86" i="25"/>
  <c r="H86" i="25"/>
  <c r="J86" i="25"/>
  <c r="K86" i="25"/>
  <c r="R86" i="25" s="1"/>
  <c r="L86" i="25"/>
  <c r="T86" i="25"/>
  <c r="U86" i="25"/>
  <c r="W86" i="25"/>
  <c r="F87" i="25"/>
  <c r="G87" i="25"/>
  <c r="H87" i="25"/>
  <c r="J87" i="25"/>
  <c r="K87" i="25"/>
  <c r="P87" i="25" s="1"/>
  <c r="L87" i="25"/>
  <c r="R87" i="25"/>
  <c r="T87" i="25"/>
  <c r="U87" i="25"/>
  <c r="W87" i="25"/>
  <c r="F88" i="25"/>
  <c r="G88" i="25"/>
  <c r="H88" i="25"/>
  <c r="J88" i="25"/>
  <c r="S88" i="25" s="1"/>
  <c r="K88" i="25"/>
  <c r="L88" i="25"/>
  <c r="T88" i="25"/>
  <c r="U88" i="25"/>
  <c r="W88" i="25"/>
  <c r="F89" i="25"/>
  <c r="G89" i="25"/>
  <c r="H89" i="25"/>
  <c r="J89" i="25"/>
  <c r="Q89" i="25" s="1"/>
  <c r="K89" i="25"/>
  <c r="L89" i="25"/>
  <c r="T89" i="25"/>
  <c r="U89" i="25"/>
  <c r="W89" i="25"/>
  <c r="F90" i="25"/>
  <c r="G90" i="25"/>
  <c r="H90" i="25"/>
  <c r="J90" i="25"/>
  <c r="S90" i="25" s="1"/>
  <c r="K90" i="25"/>
  <c r="L90" i="25"/>
  <c r="T90" i="25"/>
  <c r="U90" i="25"/>
  <c r="W90" i="25"/>
  <c r="F91" i="25"/>
  <c r="G91" i="25"/>
  <c r="H91" i="25"/>
  <c r="J91" i="25"/>
  <c r="K91" i="25"/>
  <c r="P91" i="25" s="1"/>
  <c r="L91" i="25"/>
  <c r="T91" i="25"/>
  <c r="U91" i="25"/>
  <c r="W91" i="25"/>
  <c r="F92" i="25"/>
  <c r="G92" i="25"/>
  <c r="H92" i="25"/>
  <c r="J92" i="25"/>
  <c r="K92" i="25"/>
  <c r="R92" i="25" s="1"/>
  <c r="L92" i="25"/>
  <c r="T92" i="25"/>
  <c r="U92" i="25"/>
  <c r="W92" i="25"/>
  <c r="F93" i="25"/>
  <c r="G93" i="25"/>
  <c r="H93" i="25"/>
  <c r="J93" i="25"/>
  <c r="K93" i="25"/>
  <c r="Q93" i="25" s="1"/>
  <c r="L93" i="25"/>
  <c r="T93" i="25"/>
  <c r="U93" i="25"/>
  <c r="W93" i="25"/>
  <c r="F94" i="25"/>
  <c r="G94" i="25"/>
  <c r="H94" i="25"/>
  <c r="J94" i="25"/>
  <c r="K94" i="25"/>
  <c r="L94" i="25"/>
  <c r="T94" i="25"/>
  <c r="U94" i="25"/>
  <c r="W94" i="25"/>
  <c r="F95" i="25"/>
  <c r="G95" i="25"/>
  <c r="H95" i="25"/>
  <c r="J95" i="25"/>
  <c r="K95" i="25"/>
  <c r="Q95" i="25" s="1"/>
  <c r="L95" i="25"/>
  <c r="P95" i="25"/>
  <c r="T95" i="25"/>
  <c r="U95" i="25"/>
  <c r="W95" i="25"/>
  <c r="F96" i="25"/>
  <c r="G96" i="25"/>
  <c r="H96" i="25"/>
  <c r="J96" i="25"/>
  <c r="K96" i="25"/>
  <c r="L96" i="25"/>
  <c r="T96" i="25"/>
  <c r="U96" i="25"/>
  <c r="W96" i="25"/>
  <c r="F97" i="25"/>
  <c r="G97" i="25"/>
  <c r="H97" i="25"/>
  <c r="J97" i="25"/>
  <c r="S97" i="25" s="1"/>
  <c r="K97" i="25"/>
  <c r="L97" i="25"/>
  <c r="P97" i="25"/>
  <c r="T97" i="25"/>
  <c r="U97" i="25"/>
  <c r="W97" i="25"/>
  <c r="F98" i="25"/>
  <c r="G98" i="25"/>
  <c r="H98" i="25"/>
  <c r="J98" i="25"/>
  <c r="K98" i="25"/>
  <c r="L98" i="25"/>
  <c r="T98" i="25"/>
  <c r="U98" i="25"/>
  <c r="W98" i="25"/>
  <c r="F99" i="25"/>
  <c r="G99" i="25"/>
  <c r="H99" i="25"/>
  <c r="J99" i="25"/>
  <c r="K99" i="25"/>
  <c r="P99" i="25" s="1"/>
  <c r="L99" i="25"/>
  <c r="T99" i="25"/>
  <c r="U99" i="25"/>
  <c r="W99" i="25"/>
  <c r="F100" i="25"/>
  <c r="G100" i="25"/>
  <c r="H100" i="25"/>
  <c r="J100" i="25"/>
  <c r="K100" i="25"/>
  <c r="L100" i="25"/>
  <c r="T100" i="25"/>
  <c r="U100" i="25"/>
  <c r="W100" i="25"/>
  <c r="F101" i="25"/>
  <c r="G101" i="25"/>
  <c r="H101" i="25"/>
  <c r="J101" i="25"/>
  <c r="K101" i="25"/>
  <c r="L101" i="25"/>
  <c r="R101" i="25"/>
  <c r="T101" i="25"/>
  <c r="U101" i="25"/>
  <c r="W101" i="25"/>
  <c r="F102" i="25"/>
  <c r="G102" i="25"/>
  <c r="H102" i="25"/>
  <c r="J102" i="25"/>
  <c r="K102" i="25"/>
  <c r="L102" i="25"/>
  <c r="R102" i="25"/>
  <c r="T102" i="25"/>
  <c r="U102" i="25"/>
  <c r="W102" i="25"/>
  <c r="F103" i="25"/>
  <c r="G103" i="25"/>
  <c r="H103" i="25"/>
  <c r="J103" i="25"/>
  <c r="S103" i="25" s="1"/>
  <c r="K103" i="25"/>
  <c r="L103" i="25"/>
  <c r="R103" i="25"/>
  <c r="T103" i="25"/>
  <c r="U103" i="25"/>
  <c r="W103" i="25"/>
  <c r="F104" i="25"/>
  <c r="G104" i="25"/>
  <c r="H104" i="25"/>
  <c r="J104" i="25"/>
  <c r="K104" i="25"/>
  <c r="P104" i="25" s="1"/>
  <c r="L104" i="25"/>
  <c r="S104" i="25"/>
  <c r="T104" i="25"/>
  <c r="U104" i="25"/>
  <c r="W104" i="25"/>
  <c r="F105" i="25"/>
  <c r="G105" i="25"/>
  <c r="H105" i="25"/>
  <c r="J105" i="25"/>
  <c r="Q105" i="25" s="1"/>
  <c r="K105" i="25"/>
  <c r="L105" i="25"/>
  <c r="T105" i="25"/>
  <c r="U105" i="25"/>
  <c r="W105" i="25"/>
  <c r="F106" i="25"/>
  <c r="G106" i="25"/>
  <c r="H106" i="25"/>
  <c r="J106" i="25"/>
  <c r="K106" i="25"/>
  <c r="S106" i="25" s="1"/>
  <c r="L106" i="25"/>
  <c r="T106" i="25"/>
  <c r="U106" i="25"/>
  <c r="W106" i="25"/>
  <c r="F107" i="25"/>
  <c r="G107" i="25"/>
  <c r="H107" i="25"/>
  <c r="J107" i="25"/>
  <c r="Q107" i="25" s="1"/>
  <c r="K107" i="25"/>
  <c r="L107" i="25"/>
  <c r="T107" i="25"/>
  <c r="U107" i="25"/>
  <c r="W107" i="25"/>
  <c r="F108" i="25"/>
  <c r="G108" i="25"/>
  <c r="H108" i="25"/>
  <c r="J108" i="25"/>
  <c r="K108" i="25"/>
  <c r="L108" i="25"/>
  <c r="T108" i="25"/>
  <c r="U108" i="25"/>
  <c r="W108" i="25"/>
  <c r="F109" i="25"/>
  <c r="G109" i="25"/>
  <c r="H109" i="25"/>
  <c r="J109" i="25"/>
  <c r="K109" i="25"/>
  <c r="L109" i="25"/>
  <c r="T109" i="25"/>
  <c r="U109" i="25"/>
  <c r="W109" i="25"/>
  <c r="F110" i="25"/>
  <c r="G110" i="25"/>
  <c r="H110" i="25"/>
  <c r="J110" i="25"/>
  <c r="K110" i="25"/>
  <c r="Q110" i="25" s="1"/>
  <c r="L110" i="25"/>
  <c r="T110" i="25"/>
  <c r="U110" i="25"/>
  <c r="W110" i="25"/>
  <c r="F111" i="25"/>
  <c r="G111" i="25"/>
  <c r="H111" i="25"/>
  <c r="J111" i="25"/>
  <c r="K111" i="25"/>
  <c r="P111" i="25" s="1"/>
  <c r="L111" i="25"/>
  <c r="T111" i="25"/>
  <c r="U111" i="25"/>
  <c r="W111" i="25"/>
  <c r="F112" i="25"/>
  <c r="G112" i="25"/>
  <c r="H112" i="25"/>
  <c r="J112" i="25"/>
  <c r="K112" i="25"/>
  <c r="S112" i="25" s="1"/>
  <c r="L112" i="25"/>
  <c r="P112" i="25"/>
  <c r="T112" i="25"/>
  <c r="U112" i="25"/>
  <c r="W112" i="25"/>
  <c r="F113" i="25"/>
  <c r="G113" i="25"/>
  <c r="H113" i="25"/>
  <c r="J113" i="25"/>
  <c r="Q113" i="25" s="1"/>
  <c r="K113" i="25"/>
  <c r="L113" i="25"/>
  <c r="T113" i="25"/>
  <c r="U113" i="25"/>
  <c r="W113" i="25"/>
  <c r="F114" i="25"/>
  <c r="G114" i="25"/>
  <c r="H114" i="25"/>
  <c r="J114" i="25"/>
  <c r="K114" i="25"/>
  <c r="L114" i="25"/>
  <c r="T114" i="25"/>
  <c r="U114" i="25"/>
  <c r="W114" i="25"/>
  <c r="F115" i="25"/>
  <c r="G115" i="25"/>
  <c r="H115" i="25"/>
  <c r="J115" i="25"/>
  <c r="K115" i="25"/>
  <c r="L115" i="25"/>
  <c r="T115" i="25"/>
  <c r="U115" i="25"/>
  <c r="W115" i="25"/>
  <c r="F116" i="25"/>
  <c r="G116" i="25"/>
  <c r="H116" i="25"/>
  <c r="J116" i="25"/>
  <c r="K116" i="25"/>
  <c r="L116" i="25"/>
  <c r="T116" i="25"/>
  <c r="U116" i="25"/>
  <c r="W116" i="25"/>
  <c r="F117" i="25"/>
  <c r="G117" i="25"/>
  <c r="H117" i="25"/>
  <c r="J117" i="25"/>
  <c r="K117" i="25"/>
  <c r="L117" i="25"/>
  <c r="T117" i="25"/>
  <c r="U117" i="25"/>
  <c r="W117" i="25"/>
  <c r="F118" i="25"/>
  <c r="G118" i="25"/>
  <c r="H118" i="25"/>
  <c r="J118" i="25"/>
  <c r="K118" i="25"/>
  <c r="Q118" i="25" s="1"/>
  <c r="L118" i="25"/>
  <c r="T118" i="25"/>
  <c r="U118" i="25"/>
  <c r="W118" i="25"/>
  <c r="F119" i="25"/>
  <c r="G119" i="25"/>
  <c r="H119" i="25"/>
  <c r="J119" i="25"/>
  <c r="K119" i="25"/>
  <c r="P119" i="25" s="1"/>
  <c r="L119" i="25"/>
  <c r="T119" i="25"/>
  <c r="U119" i="25"/>
  <c r="W119" i="25"/>
  <c r="F120" i="25"/>
  <c r="G120" i="25"/>
  <c r="H120" i="25"/>
  <c r="J120" i="25"/>
  <c r="P120" i="25" s="1"/>
  <c r="K120" i="25"/>
  <c r="L120" i="25"/>
  <c r="T120" i="25"/>
  <c r="U120" i="25"/>
  <c r="W120" i="25"/>
  <c r="F121" i="25"/>
  <c r="G121" i="25"/>
  <c r="H121" i="25"/>
  <c r="J121" i="25"/>
  <c r="K121" i="25"/>
  <c r="R121" i="25" s="1"/>
  <c r="L121" i="25"/>
  <c r="T121" i="25"/>
  <c r="U121" i="25"/>
  <c r="W121" i="25"/>
  <c r="F122" i="25"/>
  <c r="G122" i="25"/>
  <c r="H122" i="25"/>
  <c r="J122" i="25"/>
  <c r="K122" i="25"/>
  <c r="L122" i="25"/>
  <c r="T122" i="25"/>
  <c r="U122" i="25"/>
  <c r="W122" i="25"/>
  <c r="F123" i="25"/>
  <c r="G123" i="25"/>
  <c r="H123" i="25"/>
  <c r="J123" i="25"/>
  <c r="Q123" i="25" s="1"/>
  <c r="K123" i="25"/>
  <c r="L123" i="25"/>
  <c r="T123" i="25"/>
  <c r="U123" i="25"/>
  <c r="W123" i="25"/>
  <c r="F124" i="25"/>
  <c r="G124" i="25"/>
  <c r="H124" i="25"/>
  <c r="J124" i="25"/>
  <c r="K124" i="25"/>
  <c r="L124" i="25"/>
  <c r="T124" i="25"/>
  <c r="U124" i="25"/>
  <c r="W124" i="25"/>
  <c r="F125" i="25"/>
  <c r="G125" i="25"/>
  <c r="H125" i="25"/>
  <c r="J125" i="25"/>
  <c r="K125" i="25"/>
  <c r="L125" i="25"/>
  <c r="T125" i="25"/>
  <c r="U125" i="25"/>
  <c r="W125" i="25"/>
  <c r="F126" i="25"/>
  <c r="G126" i="25"/>
  <c r="H126" i="25"/>
  <c r="J126" i="25"/>
  <c r="K126" i="25"/>
  <c r="Q126" i="25" s="1"/>
  <c r="L126" i="25"/>
  <c r="T126" i="25"/>
  <c r="U126" i="25"/>
  <c r="W126" i="25"/>
  <c r="F127" i="25"/>
  <c r="G127" i="25"/>
  <c r="H127" i="25"/>
  <c r="J127" i="25"/>
  <c r="K127" i="25"/>
  <c r="P127" i="25" s="1"/>
  <c r="L127" i="25"/>
  <c r="R127" i="25"/>
  <c r="T127" i="25"/>
  <c r="U127" i="25"/>
  <c r="W127" i="25"/>
  <c r="F128" i="25"/>
  <c r="G128" i="25"/>
  <c r="H128" i="25"/>
  <c r="J128" i="25"/>
  <c r="K128" i="25"/>
  <c r="S128" i="25" s="1"/>
  <c r="L128" i="25"/>
  <c r="T128" i="25"/>
  <c r="U128" i="25"/>
  <c r="W128" i="25"/>
  <c r="F129" i="25"/>
  <c r="G129" i="25"/>
  <c r="H129" i="25"/>
  <c r="J129" i="25"/>
  <c r="Q129" i="25" s="1"/>
  <c r="K129" i="25"/>
  <c r="L129" i="25"/>
  <c r="T129" i="25"/>
  <c r="U129" i="25"/>
  <c r="W129" i="25"/>
  <c r="F130" i="25"/>
  <c r="G130" i="25"/>
  <c r="H130" i="25"/>
  <c r="J130" i="25"/>
  <c r="K130" i="25"/>
  <c r="L130" i="25"/>
  <c r="T130" i="25"/>
  <c r="U130" i="25"/>
  <c r="W130" i="25"/>
  <c r="F131" i="25"/>
  <c r="G131" i="25"/>
  <c r="H131" i="25"/>
  <c r="J131" i="25"/>
  <c r="K131" i="25"/>
  <c r="P131" i="25" s="1"/>
  <c r="L131" i="25"/>
  <c r="T131" i="25"/>
  <c r="U131" i="25"/>
  <c r="W131" i="25"/>
  <c r="F132" i="25"/>
  <c r="G132" i="25"/>
  <c r="H132" i="25"/>
  <c r="J132" i="25"/>
  <c r="K132" i="25"/>
  <c r="S132" i="25" s="1"/>
  <c r="L132" i="25"/>
  <c r="T132" i="25"/>
  <c r="U132" i="25"/>
  <c r="W132" i="25"/>
  <c r="F133" i="25"/>
  <c r="G133" i="25"/>
  <c r="H133" i="25"/>
  <c r="J133" i="25"/>
  <c r="K133" i="25"/>
  <c r="L133" i="25"/>
  <c r="T133" i="25"/>
  <c r="U133" i="25"/>
  <c r="W133" i="25"/>
  <c r="F134" i="25"/>
  <c r="G134" i="25"/>
  <c r="H134" i="25"/>
  <c r="J134" i="25"/>
  <c r="K134" i="25"/>
  <c r="P134" i="25" s="1"/>
  <c r="L134" i="25"/>
  <c r="T134" i="25"/>
  <c r="U134" i="25"/>
  <c r="W134" i="25"/>
  <c r="F135" i="25"/>
  <c r="G135" i="25"/>
  <c r="H135" i="25"/>
  <c r="J135" i="25"/>
  <c r="K135" i="25"/>
  <c r="P135" i="25" s="1"/>
  <c r="L135" i="25"/>
  <c r="T135" i="25"/>
  <c r="U135" i="25"/>
  <c r="W135" i="25"/>
  <c r="F136" i="25"/>
  <c r="G136" i="25"/>
  <c r="H136" i="25"/>
  <c r="J136" i="25"/>
  <c r="K136" i="25"/>
  <c r="S136" i="25" s="1"/>
  <c r="L136" i="25"/>
  <c r="T136" i="25"/>
  <c r="U136" i="25"/>
  <c r="W136" i="25"/>
  <c r="F137" i="25"/>
  <c r="G137" i="25"/>
  <c r="H137" i="25"/>
  <c r="J137" i="25"/>
  <c r="K137" i="25"/>
  <c r="L137" i="25"/>
  <c r="T137" i="25"/>
  <c r="U137" i="25"/>
  <c r="W137" i="25"/>
  <c r="F138" i="25"/>
  <c r="G138" i="25"/>
  <c r="H138" i="25"/>
  <c r="J138" i="25"/>
  <c r="K138" i="25"/>
  <c r="P138" i="25" s="1"/>
  <c r="L138" i="25"/>
  <c r="T138" i="25"/>
  <c r="U138" i="25"/>
  <c r="W138" i="25"/>
  <c r="F139" i="25"/>
  <c r="G139" i="25"/>
  <c r="H139" i="25"/>
  <c r="J139" i="25"/>
  <c r="Q139" i="25" s="1"/>
  <c r="K139" i="25"/>
  <c r="L139" i="25"/>
  <c r="T139" i="25"/>
  <c r="U139" i="25"/>
  <c r="W139" i="25"/>
  <c r="F140" i="25"/>
  <c r="G140" i="25"/>
  <c r="H140" i="25"/>
  <c r="J140" i="25"/>
  <c r="P140" i="25" s="1"/>
  <c r="K140" i="25"/>
  <c r="L140" i="25"/>
  <c r="T140" i="25"/>
  <c r="U140" i="25"/>
  <c r="W140" i="25"/>
  <c r="F141" i="25"/>
  <c r="G141" i="25"/>
  <c r="H141" i="25"/>
  <c r="J141" i="25"/>
  <c r="K141" i="25"/>
  <c r="L141" i="25"/>
  <c r="T141" i="25"/>
  <c r="U141" i="25"/>
  <c r="W141" i="25"/>
  <c r="F142" i="25"/>
  <c r="G142" i="25"/>
  <c r="H142" i="25"/>
  <c r="J142" i="25"/>
  <c r="K142" i="25"/>
  <c r="Q142" i="25" s="1"/>
  <c r="L142" i="25"/>
  <c r="T142" i="25"/>
  <c r="U142" i="25"/>
  <c r="W142" i="25"/>
  <c r="F143" i="25"/>
  <c r="G143" i="25"/>
  <c r="H143" i="25"/>
  <c r="J143" i="25"/>
  <c r="K143" i="25"/>
  <c r="P143" i="25" s="1"/>
  <c r="L143" i="25"/>
  <c r="T143" i="25"/>
  <c r="U143" i="25"/>
  <c r="W143" i="25"/>
  <c r="F144" i="25"/>
  <c r="G144" i="25"/>
  <c r="H144" i="25"/>
  <c r="J144" i="25"/>
  <c r="K144" i="25"/>
  <c r="Q144" i="25" s="1"/>
  <c r="L144" i="25"/>
  <c r="T144" i="25"/>
  <c r="U144" i="25"/>
  <c r="W144" i="25"/>
  <c r="F145" i="25"/>
  <c r="G145" i="25"/>
  <c r="H145" i="25"/>
  <c r="J145" i="25"/>
  <c r="K145" i="25"/>
  <c r="P145" i="25" s="1"/>
  <c r="L145" i="25"/>
  <c r="T145" i="25"/>
  <c r="U145" i="25"/>
  <c r="W145" i="25"/>
  <c r="F146" i="25"/>
  <c r="G146" i="25"/>
  <c r="H146" i="25"/>
  <c r="J146" i="25"/>
  <c r="K146" i="25"/>
  <c r="S146" i="25" s="1"/>
  <c r="L146" i="25"/>
  <c r="T146" i="25"/>
  <c r="U146" i="25"/>
  <c r="W146" i="25"/>
  <c r="F147" i="25"/>
  <c r="G147" i="25"/>
  <c r="H147" i="25"/>
  <c r="J147" i="25"/>
  <c r="K147" i="25"/>
  <c r="L147" i="25"/>
  <c r="T147" i="25"/>
  <c r="U147" i="25"/>
  <c r="W147" i="25"/>
  <c r="F148" i="25"/>
  <c r="G148" i="25"/>
  <c r="H148" i="25"/>
  <c r="J148" i="25"/>
  <c r="K148" i="25"/>
  <c r="Q148" i="25" s="1"/>
  <c r="L148" i="25"/>
  <c r="T148" i="25"/>
  <c r="U148" i="25"/>
  <c r="W148" i="25"/>
  <c r="F149" i="25"/>
  <c r="G149" i="25"/>
  <c r="H149" i="25"/>
  <c r="J149" i="25"/>
  <c r="K149" i="25"/>
  <c r="P149" i="25" s="1"/>
  <c r="L149" i="25"/>
  <c r="T149" i="25"/>
  <c r="U149" i="25"/>
  <c r="W149" i="25"/>
  <c r="F150" i="25"/>
  <c r="G150" i="25"/>
  <c r="H150" i="25"/>
  <c r="J150" i="25"/>
  <c r="P150" i="25" s="1"/>
  <c r="K150" i="25"/>
  <c r="S150" i="25" s="1"/>
  <c r="L150" i="25"/>
  <c r="T150" i="25"/>
  <c r="U150" i="25"/>
  <c r="W150" i="25"/>
  <c r="F151" i="25"/>
  <c r="G151" i="25"/>
  <c r="H151" i="25"/>
  <c r="J151" i="25"/>
  <c r="Q151" i="25" s="1"/>
  <c r="K151" i="25"/>
  <c r="L151" i="25"/>
  <c r="T151" i="25"/>
  <c r="U151" i="25"/>
  <c r="W151" i="25"/>
  <c r="F152" i="25"/>
  <c r="G152" i="25"/>
  <c r="H152" i="25"/>
  <c r="J152" i="25"/>
  <c r="K152" i="25"/>
  <c r="Q152" i="25" s="1"/>
  <c r="L152" i="25"/>
  <c r="T152" i="25"/>
  <c r="U152" i="25"/>
  <c r="W152" i="25"/>
  <c r="F153" i="25"/>
  <c r="G153" i="25"/>
  <c r="H153" i="25"/>
  <c r="J153" i="25"/>
  <c r="K153" i="25"/>
  <c r="P153" i="25" s="1"/>
  <c r="L153" i="25"/>
  <c r="T153" i="25"/>
  <c r="U153" i="25"/>
  <c r="W153" i="25"/>
  <c r="F154" i="25"/>
  <c r="G154" i="25"/>
  <c r="H154" i="25"/>
  <c r="J154" i="25"/>
  <c r="K154" i="25"/>
  <c r="L154" i="25"/>
  <c r="T154" i="25"/>
  <c r="U154" i="25"/>
  <c r="W154" i="25"/>
  <c r="F155" i="25"/>
  <c r="G155" i="25"/>
  <c r="H155" i="25"/>
  <c r="J155" i="25"/>
  <c r="Q155" i="25" s="1"/>
  <c r="K155" i="25"/>
  <c r="L155" i="25"/>
  <c r="T155" i="25"/>
  <c r="U155" i="25"/>
  <c r="W155" i="25"/>
  <c r="F156" i="25"/>
  <c r="G156" i="25"/>
  <c r="H156" i="25"/>
  <c r="J156" i="25"/>
  <c r="K156" i="25"/>
  <c r="Q156" i="25" s="1"/>
  <c r="L156" i="25"/>
  <c r="T156" i="25"/>
  <c r="U156" i="25"/>
  <c r="W156" i="25"/>
  <c r="F157" i="25"/>
  <c r="G157" i="25"/>
  <c r="H157" i="25"/>
  <c r="J157" i="25"/>
  <c r="K157" i="25"/>
  <c r="P157" i="25" s="1"/>
  <c r="L157" i="25"/>
  <c r="T157" i="25"/>
  <c r="U157" i="25"/>
  <c r="W157" i="25"/>
  <c r="F158" i="25"/>
  <c r="G158" i="25"/>
  <c r="H158" i="25"/>
  <c r="J158" i="25"/>
  <c r="K158" i="25"/>
  <c r="L158" i="25"/>
  <c r="T158" i="25"/>
  <c r="U158" i="25"/>
  <c r="W158" i="25"/>
  <c r="F159" i="25"/>
  <c r="G159" i="25"/>
  <c r="H159" i="25"/>
  <c r="J159" i="25"/>
  <c r="Q159" i="25" s="1"/>
  <c r="K159" i="25"/>
  <c r="L159" i="25"/>
  <c r="T159" i="25"/>
  <c r="U159" i="25"/>
  <c r="W159" i="25"/>
  <c r="F160" i="25"/>
  <c r="G160" i="25"/>
  <c r="H160" i="25"/>
  <c r="J160" i="25"/>
  <c r="P160" i="25" s="1"/>
  <c r="K160" i="25"/>
  <c r="L160" i="25"/>
  <c r="S160" i="25"/>
  <c r="T160" i="25"/>
  <c r="U160" i="25"/>
  <c r="W160" i="25"/>
  <c r="F161" i="25"/>
  <c r="G161" i="25"/>
  <c r="H161" i="25"/>
  <c r="J161" i="25"/>
  <c r="S161" i="25" s="1"/>
  <c r="K161" i="25"/>
  <c r="L161" i="25"/>
  <c r="T161" i="25"/>
  <c r="U161" i="25"/>
  <c r="W161" i="25"/>
  <c r="F162" i="25"/>
  <c r="G162" i="25"/>
  <c r="H162" i="25"/>
  <c r="J162" i="25"/>
  <c r="K162" i="25"/>
  <c r="Q162" i="25" s="1"/>
  <c r="L162" i="25"/>
  <c r="P162" i="25"/>
  <c r="T162" i="25"/>
  <c r="U162" i="25"/>
  <c r="W162" i="25"/>
  <c r="P126" i="25" l="1"/>
  <c r="P136" i="25"/>
  <c r="R111" i="25"/>
  <c r="S158" i="25"/>
  <c r="S154" i="25"/>
  <c r="P141" i="25"/>
  <c r="Q121" i="25"/>
  <c r="S99" i="25"/>
  <c r="S95" i="25"/>
  <c r="R94" i="25"/>
  <c r="P89" i="25"/>
  <c r="S74" i="25"/>
  <c r="Q69" i="25"/>
  <c r="S64" i="25"/>
  <c r="S162" i="25"/>
  <c r="R161" i="25"/>
  <c r="P146" i="25"/>
  <c r="P137" i="25"/>
  <c r="S122" i="25"/>
  <c r="R113" i="25"/>
  <c r="R90" i="25"/>
  <c r="Q75" i="25"/>
  <c r="S65" i="25"/>
  <c r="S138" i="25"/>
  <c r="P161" i="25"/>
  <c r="Q160" i="25"/>
  <c r="Q147" i="25"/>
  <c r="P118" i="25"/>
  <c r="S101" i="25"/>
  <c r="R96" i="25"/>
  <c r="Q85" i="25"/>
  <c r="S80" i="25"/>
  <c r="S66" i="25"/>
  <c r="R61" i="25"/>
  <c r="S56" i="25"/>
  <c r="R119" i="25"/>
  <c r="S102" i="25"/>
  <c r="S81" i="25"/>
  <c r="Q57" i="25"/>
  <c r="P128" i="25"/>
  <c r="P144" i="25"/>
  <c r="R139" i="25"/>
  <c r="S120" i="25"/>
  <c r="S114" i="25"/>
  <c r="P103" i="25"/>
  <c r="Q97" i="25"/>
  <c r="R82" i="25"/>
  <c r="S71" i="25"/>
  <c r="R63" i="25"/>
  <c r="Q62" i="25"/>
  <c r="R105" i="25"/>
  <c r="R99" i="25"/>
  <c r="S93" i="25"/>
  <c r="R88" i="25"/>
  <c r="P63" i="25"/>
  <c r="R145" i="25"/>
  <c r="R135" i="25"/>
  <c r="P93" i="25"/>
  <c r="P110" i="25"/>
  <c r="Q140" i="25"/>
  <c r="Q130" i="25"/>
  <c r="Q115" i="25"/>
  <c r="R89" i="25"/>
  <c r="Q87" i="25"/>
  <c r="P83" i="25"/>
  <c r="S73" i="25"/>
  <c r="P59" i="25"/>
  <c r="P158" i="25"/>
  <c r="P154" i="25"/>
  <c r="Q157" i="25"/>
  <c r="Q153" i="25"/>
  <c r="Q149" i="25"/>
  <c r="S148" i="25"/>
  <c r="P159" i="25"/>
  <c r="Q158" i="25"/>
  <c r="P156" i="25"/>
  <c r="P155" i="25"/>
  <c r="Q154" i="25"/>
  <c r="P152" i="25"/>
  <c r="P151" i="25"/>
  <c r="Q150" i="25"/>
  <c r="P148" i="25"/>
  <c r="P147" i="25"/>
  <c r="Q146" i="25"/>
  <c r="Q145" i="25"/>
  <c r="S144" i="25"/>
  <c r="Q141" i="25"/>
  <c r="S140" i="25"/>
  <c r="P125" i="25"/>
  <c r="R125" i="25"/>
  <c r="P117" i="25"/>
  <c r="R117" i="25"/>
  <c r="P109" i="25"/>
  <c r="R109" i="25"/>
  <c r="P133" i="25"/>
  <c r="R133" i="25"/>
  <c r="Q124" i="25"/>
  <c r="P124" i="25"/>
  <c r="S124" i="25"/>
  <c r="Q116" i="25"/>
  <c r="P116" i="25"/>
  <c r="S116" i="25"/>
  <c r="Q108" i="25"/>
  <c r="P108" i="25"/>
  <c r="S108" i="25"/>
  <c r="R159" i="25"/>
  <c r="Q143" i="25"/>
  <c r="S142" i="25"/>
  <c r="P139" i="25"/>
  <c r="Q138" i="25"/>
  <c r="Q137" i="25"/>
  <c r="Q133" i="25"/>
  <c r="Q131" i="25"/>
  <c r="S130" i="25"/>
  <c r="R129" i="25"/>
  <c r="S156" i="25"/>
  <c r="S152" i="25"/>
  <c r="P142" i="25"/>
  <c r="R137" i="25"/>
  <c r="Q134" i="25"/>
  <c r="S134" i="25"/>
  <c r="Q132" i="25"/>
  <c r="P132" i="25"/>
  <c r="R131" i="25"/>
  <c r="P130" i="25"/>
  <c r="P123" i="25"/>
  <c r="Q122" i="25"/>
  <c r="P115" i="25"/>
  <c r="Q114" i="25"/>
  <c r="P107" i="25"/>
  <c r="Q106" i="25"/>
  <c r="Q101" i="25"/>
  <c r="Q81" i="25"/>
  <c r="P77" i="25"/>
  <c r="Q73" i="25"/>
  <c r="P69" i="25"/>
  <c r="Q65" i="25"/>
  <c r="R62" i="25"/>
  <c r="P61" i="25"/>
  <c r="Q58" i="25"/>
  <c r="R54" i="25"/>
  <c r="P53" i="25"/>
  <c r="Q125" i="25"/>
  <c r="R123" i="25"/>
  <c r="P122" i="25"/>
  <c r="Q117" i="25"/>
  <c r="R115" i="25"/>
  <c r="P114" i="25"/>
  <c r="Q109" i="25"/>
  <c r="R107" i="25"/>
  <c r="P106" i="25"/>
  <c r="P101" i="25"/>
  <c r="R98" i="25"/>
  <c r="S96" i="25"/>
  <c r="S94" i="25"/>
  <c r="S92" i="25"/>
  <c r="R91" i="25"/>
  <c r="Q91" i="25"/>
  <c r="S84" i="25"/>
  <c r="R83" i="25"/>
  <c r="Q83" i="25"/>
  <c r="P81" i="25"/>
  <c r="S76" i="25"/>
  <c r="R75" i="25"/>
  <c r="S75" i="25"/>
  <c r="R74" i="25"/>
  <c r="P73" i="25"/>
  <c r="S68" i="25"/>
  <c r="R67" i="25"/>
  <c r="S67" i="25"/>
  <c r="R66" i="25"/>
  <c r="P65" i="25"/>
  <c r="S60" i="25"/>
  <c r="R59" i="25"/>
  <c r="Q59" i="25"/>
  <c r="R58" i="25"/>
  <c r="P57" i="25"/>
  <c r="S52" i="25"/>
  <c r="Q136" i="25"/>
  <c r="Q135" i="25"/>
  <c r="P129" i="25"/>
  <c r="Q128" i="25"/>
  <c r="Q127" i="25"/>
  <c r="S126" i="25"/>
  <c r="P121" i="25"/>
  <c r="Q120" i="25"/>
  <c r="Q119" i="25"/>
  <c r="S118" i="25"/>
  <c r="P113" i="25"/>
  <c r="Q112" i="25"/>
  <c r="Q111" i="25"/>
  <c r="S110" i="25"/>
  <c r="P105" i="25"/>
  <c r="Q104" i="25"/>
  <c r="R100" i="25"/>
  <c r="Q99" i="25"/>
  <c r="R97" i="25"/>
  <c r="R95" i="25"/>
  <c r="R93" i="25"/>
  <c r="S86" i="25"/>
  <c r="R85" i="25"/>
  <c r="S85" i="25"/>
  <c r="Q79" i="25"/>
  <c r="S78" i="25"/>
  <c r="R77" i="25"/>
  <c r="S77" i="25"/>
  <c r="P75" i="25"/>
  <c r="Q71" i="25"/>
  <c r="S70" i="25"/>
  <c r="R69" i="25"/>
  <c r="S69" i="25"/>
  <c r="P67" i="25"/>
  <c r="S62" i="25"/>
  <c r="Q61" i="25"/>
  <c r="R60" i="25"/>
  <c r="Q56" i="25"/>
  <c r="S54" i="25"/>
  <c r="Q53" i="25"/>
  <c r="R52" i="25"/>
  <c r="R157" i="25"/>
  <c r="R155" i="25"/>
  <c r="R147" i="25"/>
  <c r="R143" i="25"/>
  <c r="R162" i="25"/>
  <c r="R160" i="25"/>
  <c r="R158" i="25"/>
  <c r="R156" i="25"/>
  <c r="R154" i="25"/>
  <c r="R152" i="25"/>
  <c r="R150" i="25"/>
  <c r="R148" i="25"/>
  <c r="R146" i="25"/>
  <c r="R144" i="25"/>
  <c r="R142" i="25"/>
  <c r="R140" i="25"/>
  <c r="R138" i="25"/>
  <c r="R136" i="25"/>
  <c r="R134" i="25"/>
  <c r="R132" i="25"/>
  <c r="R130" i="25"/>
  <c r="R128" i="25"/>
  <c r="R126" i="25"/>
  <c r="R124" i="25"/>
  <c r="R122" i="25"/>
  <c r="R120" i="25"/>
  <c r="R118" i="25"/>
  <c r="R116" i="25"/>
  <c r="R114" i="25"/>
  <c r="R112" i="25"/>
  <c r="R110" i="25"/>
  <c r="R108" i="25"/>
  <c r="R106" i="25"/>
  <c r="R104" i="25"/>
  <c r="Q103" i="25"/>
  <c r="P102" i="25"/>
  <c r="P51" i="25"/>
  <c r="Q51" i="25"/>
  <c r="R51" i="25"/>
  <c r="S51" i="25"/>
  <c r="L50" i="25"/>
  <c r="P47" i="25"/>
  <c r="Q47" i="25"/>
  <c r="R47" i="25"/>
  <c r="S47" i="25"/>
  <c r="L46" i="25"/>
  <c r="Q161" i="25"/>
  <c r="S159" i="25"/>
  <c r="S157" i="25"/>
  <c r="S155" i="25"/>
  <c r="S153" i="25"/>
  <c r="S151" i="25"/>
  <c r="S149" i="25"/>
  <c r="S147" i="25"/>
  <c r="S145" i="25"/>
  <c r="S143" i="25"/>
  <c r="S141" i="25"/>
  <c r="S139" i="25"/>
  <c r="S137" i="25"/>
  <c r="S135" i="25"/>
  <c r="S133" i="25"/>
  <c r="S131" i="25"/>
  <c r="S129" i="25"/>
  <c r="S127" i="25"/>
  <c r="S125" i="25"/>
  <c r="S123" i="25"/>
  <c r="S121" i="25"/>
  <c r="S119" i="25"/>
  <c r="S117" i="25"/>
  <c r="S115" i="25"/>
  <c r="S113" i="25"/>
  <c r="S111" i="25"/>
  <c r="S109" i="25"/>
  <c r="S107" i="25"/>
  <c r="S105" i="25"/>
  <c r="L51" i="25"/>
  <c r="R48" i="25"/>
  <c r="S48" i="25"/>
  <c r="P48" i="25"/>
  <c r="Q48" i="25"/>
  <c r="L47" i="25"/>
  <c r="R151" i="25"/>
  <c r="R149" i="25"/>
  <c r="S100" i="25"/>
  <c r="P100" i="25"/>
  <c r="Q100" i="25"/>
  <c r="S98" i="25"/>
  <c r="P98" i="25"/>
  <c r="Q98" i="25"/>
  <c r="P49" i="25"/>
  <c r="Q49" i="25"/>
  <c r="R49" i="25"/>
  <c r="S49" i="25"/>
  <c r="L48" i="25"/>
  <c r="P45" i="25"/>
  <c r="Q45" i="25"/>
  <c r="R45" i="25"/>
  <c r="S45" i="25"/>
  <c r="R153" i="25"/>
  <c r="R141" i="25"/>
  <c r="Q102" i="25"/>
  <c r="R50" i="25"/>
  <c r="S50" i="25"/>
  <c r="P50" i="25"/>
  <c r="Q50" i="25"/>
  <c r="L49" i="25"/>
  <c r="R46" i="25"/>
  <c r="S46" i="25"/>
  <c r="P46" i="25"/>
  <c r="Q46" i="25"/>
  <c r="L45" i="25"/>
  <c r="Q96" i="25"/>
  <c r="Q94" i="25"/>
  <c r="Q92" i="25"/>
  <c r="S91" i="25"/>
  <c r="Q90" i="25"/>
  <c r="S89" i="25"/>
  <c r="Q88" i="25"/>
  <c r="S87" i="25"/>
  <c r="Q86" i="25"/>
  <c r="Q84" i="25"/>
  <c r="S83" i="25"/>
  <c r="Q82" i="25"/>
  <c r="Q80" i="25"/>
  <c r="Q78" i="25"/>
  <c r="Q76" i="25"/>
  <c r="Q74" i="25"/>
  <c r="Q72" i="25"/>
  <c r="Q70" i="25"/>
  <c r="Q68" i="25"/>
  <c r="Q66" i="25"/>
  <c r="Q64" i="25"/>
  <c r="S63" i="25"/>
  <c r="S61" i="25"/>
  <c r="S59" i="25"/>
  <c r="S57" i="25"/>
  <c r="S55" i="25"/>
  <c r="S53" i="25"/>
  <c r="W50" i="25"/>
  <c r="W48" i="25"/>
  <c r="W46" i="25"/>
  <c r="P96" i="25"/>
  <c r="P94" i="25"/>
  <c r="P92" i="25"/>
  <c r="P90" i="25"/>
  <c r="P88" i="25"/>
  <c r="P86" i="25"/>
  <c r="P84" i="25"/>
  <c r="P82" i="25"/>
  <c r="P80" i="25"/>
  <c r="P78" i="25"/>
  <c r="P76" i="25"/>
  <c r="P74" i="25"/>
  <c r="P72" i="25"/>
  <c r="P70" i="25"/>
  <c r="P68" i="25"/>
  <c r="P66" i="25"/>
  <c r="P64" i="25"/>
  <c r="P62" i="25"/>
  <c r="P60" i="25"/>
  <c r="P58" i="25"/>
  <c r="P56" i="25"/>
  <c r="P54" i="25"/>
  <c r="P52" i="25"/>
  <c r="W51" i="25"/>
  <c r="W49" i="25"/>
  <c r="W47" i="25"/>
  <c r="W45" i="25"/>
  <c r="S11" i="13"/>
  <c r="T11" i="13"/>
  <c r="W11" i="13" s="1"/>
  <c r="S12" i="13"/>
  <c r="W12" i="13" s="1"/>
  <c r="U12" i="13" s="1"/>
  <c r="T12" i="13"/>
  <c r="V12" i="13"/>
  <c r="S13" i="13"/>
  <c r="T13" i="13"/>
  <c r="W13" i="13" s="1"/>
  <c r="S14" i="13"/>
  <c r="T14" i="13"/>
  <c r="S15" i="13"/>
  <c r="T15" i="13"/>
  <c r="W15" i="13" s="1"/>
  <c r="S16" i="13"/>
  <c r="T16" i="13"/>
  <c r="W16" i="13" s="1"/>
  <c r="U16" i="13" s="1"/>
  <c r="V16" i="13"/>
  <c r="S17" i="13"/>
  <c r="T17" i="13"/>
  <c r="S18" i="13"/>
  <c r="T18" i="13"/>
  <c r="S19" i="13"/>
  <c r="T19" i="13"/>
  <c r="S20" i="13"/>
  <c r="T20" i="13"/>
  <c r="S21" i="13"/>
  <c r="T21" i="13"/>
  <c r="S22" i="13"/>
  <c r="T22" i="13"/>
  <c r="S23" i="13"/>
  <c r="T23" i="13"/>
  <c r="S24" i="13"/>
  <c r="T24" i="13"/>
  <c r="W24" i="13" s="1"/>
  <c r="S25" i="13"/>
  <c r="T25" i="13"/>
  <c r="S26" i="13"/>
  <c r="T26" i="13"/>
  <c r="S27" i="13"/>
  <c r="T27" i="13"/>
  <c r="S28" i="13"/>
  <c r="T28" i="13"/>
  <c r="S29" i="13"/>
  <c r="T29" i="13"/>
  <c r="S30" i="13"/>
  <c r="T30" i="13"/>
  <c r="W30" i="13" s="1"/>
  <c r="S31" i="13"/>
  <c r="T31" i="13"/>
  <c r="S32" i="13"/>
  <c r="T32" i="13"/>
  <c r="S33" i="13"/>
  <c r="T33" i="13"/>
  <c r="S34" i="13"/>
  <c r="T34" i="13"/>
  <c r="S35" i="13"/>
  <c r="T35" i="13"/>
  <c r="W35" i="13" s="1"/>
  <c r="S36" i="13"/>
  <c r="T36" i="13"/>
  <c r="W36" i="13" s="1"/>
  <c r="S37" i="13"/>
  <c r="T37" i="13"/>
  <c r="S38" i="13"/>
  <c r="T38" i="13"/>
  <c r="S39" i="13"/>
  <c r="T39" i="13"/>
  <c r="S40" i="13"/>
  <c r="T40" i="13"/>
  <c r="S41" i="13"/>
  <c r="T41" i="13"/>
  <c r="W41" i="13" s="1"/>
  <c r="S42" i="13"/>
  <c r="T42" i="13"/>
  <c r="W42" i="13" s="1"/>
  <c r="S43" i="13"/>
  <c r="T43" i="13"/>
  <c r="S44" i="13"/>
  <c r="T44" i="13"/>
  <c r="S45" i="13"/>
  <c r="T45" i="13"/>
  <c r="S46" i="13"/>
  <c r="T46" i="13"/>
  <c r="S47" i="13"/>
  <c r="T47" i="13"/>
  <c r="W47" i="13" s="1"/>
  <c r="S48" i="13"/>
  <c r="T48" i="13"/>
  <c r="S49" i="13"/>
  <c r="T49" i="13"/>
  <c r="S50" i="13"/>
  <c r="T50" i="13"/>
  <c r="S51" i="13"/>
  <c r="T51" i="13"/>
  <c r="S52" i="13"/>
  <c r="T52" i="13"/>
  <c r="U52" i="13"/>
  <c r="V52" i="13"/>
  <c r="X52" i="13" s="1"/>
  <c r="S53" i="13"/>
  <c r="T53" i="13"/>
  <c r="W53" i="13" s="1"/>
  <c r="U53" i="13"/>
  <c r="V53" i="13"/>
  <c r="S54" i="13"/>
  <c r="T54" i="13"/>
  <c r="U54" i="13"/>
  <c r="V54" i="13"/>
  <c r="S55" i="13"/>
  <c r="T55" i="13"/>
  <c r="U55" i="13"/>
  <c r="V55" i="13"/>
  <c r="S56" i="13"/>
  <c r="T56" i="13"/>
  <c r="W56" i="13" s="1"/>
  <c r="U56" i="13"/>
  <c r="V56" i="13"/>
  <c r="S57" i="13"/>
  <c r="T57" i="13"/>
  <c r="W57" i="13" s="1"/>
  <c r="U57" i="13"/>
  <c r="V57" i="13"/>
  <c r="S58" i="13"/>
  <c r="T58" i="13"/>
  <c r="U58" i="13"/>
  <c r="V58" i="13"/>
  <c r="S59" i="13"/>
  <c r="T59" i="13"/>
  <c r="U59" i="13"/>
  <c r="V59" i="13"/>
  <c r="X59" i="13" s="1"/>
  <c r="S60" i="13"/>
  <c r="T60" i="13"/>
  <c r="W60" i="13" s="1"/>
  <c r="U60" i="13"/>
  <c r="V60" i="13"/>
  <c r="X60" i="13" s="1"/>
  <c r="S61" i="13"/>
  <c r="T61" i="13"/>
  <c r="U61" i="13"/>
  <c r="V61" i="13"/>
  <c r="S62" i="13"/>
  <c r="T62" i="13"/>
  <c r="U62" i="13"/>
  <c r="V62" i="13"/>
  <c r="S63" i="13"/>
  <c r="T63" i="13"/>
  <c r="U63" i="13"/>
  <c r="V63" i="13"/>
  <c r="S64" i="13"/>
  <c r="T64" i="13"/>
  <c r="U64" i="13"/>
  <c r="V64" i="13"/>
  <c r="S65" i="13"/>
  <c r="T65" i="13"/>
  <c r="U65" i="13"/>
  <c r="V65" i="13"/>
  <c r="S66" i="13"/>
  <c r="T66" i="13"/>
  <c r="U66" i="13"/>
  <c r="V66" i="13"/>
  <c r="S67" i="13"/>
  <c r="T67" i="13"/>
  <c r="U67" i="13"/>
  <c r="X67" i="13" s="1"/>
  <c r="V67" i="13"/>
  <c r="S68" i="13"/>
  <c r="T68" i="13"/>
  <c r="U68" i="13"/>
  <c r="V68" i="13"/>
  <c r="X68" i="13" s="1"/>
  <c r="S69" i="13"/>
  <c r="T69" i="13"/>
  <c r="U69" i="13"/>
  <c r="V69" i="13"/>
  <c r="S70" i="13"/>
  <c r="T70" i="13"/>
  <c r="U70" i="13"/>
  <c r="V70" i="13"/>
  <c r="S71" i="13"/>
  <c r="T71" i="13"/>
  <c r="U71" i="13"/>
  <c r="V71" i="13"/>
  <c r="X71" i="13"/>
  <c r="S72" i="13"/>
  <c r="T72" i="13"/>
  <c r="W72" i="13" s="1"/>
  <c r="U72" i="13"/>
  <c r="V72" i="13"/>
  <c r="S73" i="13"/>
  <c r="T73" i="13"/>
  <c r="U73" i="13"/>
  <c r="V73" i="13"/>
  <c r="S74" i="13"/>
  <c r="T74" i="13"/>
  <c r="U74" i="13"/>
  <c r="V74" i="13"/>
  <c r="S75" i="13"/>
  <c r="T75" i="13"/>
  <c r="U75" i="13"/>
  <c r="V75" i="13"/>
  <c r="X75" i="13"/>
  <c r="S76" i="13"/>
  <c r="T76" i="13"/>
  <c r="W76" i="13" s="1"/>
  <c r="U76" i="13"/>
  <c r="V76" i="13"/>
  <c r="S77" i="13"/>
  <c r="T77" i="13"/>
  <c r="W77" i="13" s="1"/>
  <c r="U77" i="13"/>
  <c r="V77" i="13"/>
  <c r="S78" i="13"/>
  <c r="T78" i="13"/>
  <c r="U78" i="13"/>
  <c r="V78" i="13"/>
  <c r="S79" i="13"/>
  <c r="T79" i="13"/>
  <c r="U79" i="13"/>
  <c r="V79" i="13"/>
  <c r="X79" i="13" s="1"/>
  <c r="S80" i="13"/>
  <c r="T80" i="13"/>
  <c r="W80" i="13" s="1"/>
  <c r="U80" i="13"/>
  <c r="V80" i="13"/>
  <c r="X80" i="13" s="1"/>
  <c r="S81" i="13"/>
  <c r="T81" i="13"/>
  <c r="U81" i="13"/>
  <c r="V81" i="13"/>
  <c r="S82" i="13"/>
  <c r="T82" i="13"/>
  <c r="U82" i="13"/>
  <c r="V82" i="13"/>
  <c r="S83" i="13"/>
  <c r="T83" i="13"/>
  <c r="U83" i="13"/>
  <c r="V83" i="13"/>
  <c r="X83" i="13" s="1"/>
  <c r="S84" i="13"/>
  <c r="T84" i="13"/>
  <c r="W84" i="13" s="1"/>
  <c r="U84" i="13"/>
  <c r="V84" i="13"/>
  <c r="X84" i="13" s="1"/>
  <c r="S85" i="13"/>
  <c r="T85" i="13"/>
  <c r="U85" i="13"/>
  <c r="V85" i="13"/>
  <c r="X85" i="13" s="1"/>
  <c r="S86" i="13"/>
  <c r="T86" i="13"/>
  <c r="U86" i="13"/>
  <c r="V86" i="13"/>
  <c r="S87" i="13"/>
  <c r="T87" i="13"/>
  <c r="U87" i="13"/>
  <c r="V87" i="13"/>
  <c r="X87" i="13" s="1"/>
  <c r="S88" i="13"/>
  <c r="T88" i="13"/>
  <c r="U88" i="13"/>
  <c r="V88" i="13"/>
  <c r="X88" i="13" s="1"/>
  <c r="S89" i="13"/>
  <c r="T89" i="13"/>
  <c r="W89" i="13" s="1"/>
  <c r="U89" i="13"/>
  <c r="V89" i="13"/>
  <c r="S90" i="13"/>
  <c r="T90" i="13"/>
  <c r="U90" i="13"/>
  <c r="V90" i="13"/>
  <c r="S91" i="13"/>
  <c r="T91" i="13"/>
  <c r="U91" i="13"/>
  <c r="V91" i="13"/>
  <c r="X91" i="13" s="1"/>
  <c r="S92" i="13"/>
  <c r="T92" i="13"/>
  <c r="U92" i="13"/>
  <c r="V92" i="13"/>
  <c r="X92" i="13" s="1"/>
  <c r="S93" i="13"/>
  <c r="T93" i="13"/>
  <c r="U93" i="13"/>
  <c r="V93" i="13"/>
  <c r="S94" i="13"/>
  <c r="T94" i="13"/>
  <c r="U94" i="13"/>
  <c r="V94" i="13"/>
  <c r="S95" i="13"/>
  <c r="T95" i="13"/>
  <c r="U95" i="13"/>
  <c r="V95" i="13"/>
  <c r="S96" i="13"/>
  <c r="T96" i="13"/>
  <c r="W96" i="13" s="1"/>
  <c r="U96" i="13"/>
  <c r="V96" i="13"/>
  <c r="S97" i="13"/>
  <c r="T97" i="13"/>
  <c r="U97" i="13"/>
  <c r="V97" i="13"/>
  <c r="S98" i="13"/>
  <c r="T98" i="13"/>
  <c r="U98" i="13"/>
  <c r="V98" i="13"/>
  <c r="S99" i="13"/>
  <c r="T99" i="13"/>
  <c r="U99" i="13"/>
  <c r="V99" i="13"/>
  <c r="X99" i="13" s="1"/>
  <c r="S100" i="13"/>
  <c r="T100" i="13"/>
  <c r="W100" i="13" s="1"/>
  <c r="U100" i="13"/>
  <c r="V100" i="13"/>
  <c r="X100" i="13" s="1"/>
  <c r="S101" i="13"/>
  <c r="T101" i="13"/>
  <c r="U101" i="13"/>
  <c r="V101" i="13"/>
  <c r="S102" i="13"/>
  <c r="T102" i="13"/>
  <c r="U102" i="13"/>
  <c r="V102" i="13"/>
  <c r="S103" i="13"/>
  <c r="T103" i="13"/>
  <c r="U103" i="13"/>
  <c r="V103" i="13"/>
  <c r="S104" i="13"/>
  <c r="T104" i="13"/>
  <c r="U104" i="13"/>
  <c r="V104" i="13"/>
  <c r="S105" i="13"/>
  <c r="T105" i="13"/>
  <c r="U105" i="13"/>
  <c r="V105" i="13"/>
  <c r="S106" i="13"/>
  <c r="T106" i="13"/>
  <c r="U106" i="13"/>
  <c r="V106" i="13"/>
  <c r="S107" i="13"/>
  <c r="T107" i="13"/>
  <c r="U107" i="13"/>
  <c r="X107" i="13" s="1"/>
  <c r="V107" i="13"/>
  <c r="S108" i="13"/>
  <c r="T108" i="13"/>
  <c r="U108" i="13"/>
  <c r="V108" i="13"/>
  <c r="X108" i="13" s="1"/>
  <c r="S109" i="13"/>
  <c r="T109" i="13"/>
  <c r="U109" i="13"/>
  <c r="V109" i="13"/>
  <c r="S110" i="13"/>
  <c r="T110" i="13"/>
  <c r="U110" i="13"/>
  <c r="V110" i="13"/>
  <c r="S111" i="13"/>
  <c r="T111" i="13"/>
  <c r="U111" i="13"/>
  <c r="V111" i="13"/>
  <c r="S112" i="13"/>
  <c r="T112" i="13"/>
  <c r="U112" i="13"/>
  <c r="V112" i="13"/>
  <c r="S113" i="13"/>
  <c r="T113" i="13"/>
  <c r="U113" i="13"/>
  <c r="V113" i="13"/>
  <c r="S114" i="13"/>
  <c r="T114" i="13"/>
  <c r="U114" i="13"/>
  <c r="V114" i="13"/>
  <c r="S115" i="13"/>
  <c r="T115" i="13"/>
  <c r="U115" i="13"/>
  <c r="V115" i="13"/>
  <c r="X115" i="13" s="1"/>
  <c r="S116" i="13"/>
  <c r="T116" i="13"/>
  <c r="U116" i="13"/>
  <c r="V116" i="13"/>
  <c r="S117" i="13"/>
  <c r="T117" i="13"/>
  <c r="U117" i="13"/>
  <c r="V117" i="13"/>
  <c r="S118" i="13"/>
  <c r="T118" i="13"/>
  <c r="U118" i="13"/>
  <c r="V118" i="13"/>
  <c r="S119" i="13"/>
  <c r="T119" i="13"/>
  <c r="U119" i="13"/>
  <c r="X119" i="13" s="1"/>
  <c r="V119" i="13"/>
  <c r="S120" i="13"/>
  <c r="T120" i="13"/>
  <c r="U120" i="13"/>
  <c r="V120" i="13"/>
  <c r="X120" i="13" s="1"/>
  <c r="S121" i="13"/>
  <c r="T121" i="13"/>
  <c r="U121" i="13"/>
  <c r="V121" i="13"/>
  <c r="S122" i="13"/>
  <c r="T122" i="13"/>
  <c r="U122" i="13"/>
  <c r="V122" i="13"/>
  <c r="S123" i="13"/>
  <c r="T123" i="13"/>
  <c r="U123" i="13"/>
  <c r="V123" i="13"/>
  <c r="X123" i="13" s="1"/>
  <c r="S124" i="13"/>
  <c r="T124" i="13"/>
  <c r="U124" i="13"/>
  <c r="V124" i="13"/>
  <c r="X124" i="13" s="1"/>
  <c r="S125" i="13"/>
  <c r="T125" i="13"/>
  <c r="U125" i="13"/>
  <c r="V125" i="13"/>
  <c r="S126" i="13"/>
  <c r="T126" i="13"/>
  <c r="U126" i="13"/>
  <c r="V126" i="13"/>
  <c r="S127" i="13"/>
  <c r="T127" i="13"/>
  <c r="U127" i="13"/>
  <c r="V127" i="13"/>
  <c r="S128" i="13"/>
  <c r="T128" i="13"/>
  <c r="W128" i="13" s="1"/>
  <c r="U128" i="13"/>
  <c r="V128" i="13"/>
  <c r="S129" i="13"/>
  <c r="T129" i="13"/>
  <c r="U129" i="13"/>
  <c r="V129" i="13"/>
  <c r="S130" i="13"/>
  <c r="T130" i="13"/>
  <c r="U130" i="13"/>
  <c r="V130" i="13"/>
  <c r="S131" i="13"/>
  <c r="T131" i="13"/>
  <c r="U131" i="13"/>
  <c r="V131" i="13"/>
  <c r="X131" i="13" s="1"/>
  <c r="S132" i="13"/>
  <c r="T132" i="13"/>
  <c r="W132" i="13" s="1"/>
  <c r="U132" i="13"/>
  <c r="V132" i="13"/>
  <c r="X132" i="13" s="1"/>
  <c r="S133" i="13"/>
  <c r="T133" i="13"/>
  <c r="U133" i="13"/>
  <c r="V133" i="13"/>
  <c r="S134" i="13"/>
  <c r="T134" i="13"/>
  <c r="U134" i="13"/>
  <c r="V134" i="13"/>
  <c r="X134" i="13"/>
  <c r="S135" i="13"/>
  <c r="T135" i="13"/>
  <c r="U135" i="13"/>
  <c r="V135" i="13"/>
  <c r="S136" i="13"/>
  <c r="T136" i="13"/>
  <c r="U136" i="13"/>
  <c r="V136" i="13"/>
  <c r="X136" i="13" s="1"/>
  <c r="S137" i="13"/>
  <c r="T137" i="13"/>
  <c r="U137" i="13"/>
  <c r="V137" i="13"/>
  <c r="X137" i="13" s="1"/>
  <c r="S138" i="13"/>
  <c r="T138" i="13"/>
  <c r="U138" i="13"/>
  <c r="V138" i="13"/>
  <c r="S139" i="13"/>
  <c r="T139" i="13"/>
  <c r="U139" i="13"/>
  <c r="V139" i="13"/>
  <c r="X139" i="13" s="1"/>
  <c r="S140" i="13"/>
  <c r="T140" i="13"/>
  <c r="W140" i="13" s="1"/>
  <c r="U140" i="13"/>
  <c r="V140" i="13"/>
  <c r="S141" i="13"/>
  <c r="T141" i="13"/>
  <c r="U141" i="13"/>
  <c r="V141" i="13"/>
  <c r="X141" i="13" s="1"/>
  <c r="S142" i="13"/>
  <c r="T142" i="13"/>
  <c r="U142" i="13"/>
  <c r="V142" i="13"/>
  <c r="X142" i="13" s="1"/>
  <c r="S143" i="13"/>
  <c r="T143" i="13"/>
  <c r="W143" i="13" s="1"/>
  <c r="U143" i="13"/>
  <c r="V143" i="13"/>
  <c r="X143" i="13" s="1"/>
  <c r="S144" i="13"/>
  <c r="T144" i="13"/>
  <c r="U144" i="13"/>
  <c r="X144" i="13" s="1"/>
  <c r="V144" i="13"/>
  <c r="S145" i="13"/>
  <c r="T145" i="13"/>
  <c r="U145" i="13"/>
  <c r="V145" i="13"/>
  <c r="S146" i="13"/>
  <c r="T146" i="13"/>
  <c r="U146" i="13"/>
  <c r="V146" i="13"/>
  <c r="S147" i="13"/>
  <c r="T147" i="13"/>
  <c r="U147" i="13"/>
  <c r="X147" i="13" s="1"/>
  <c r="V147" i="13"/>
  <c r="S148" i="13"/>
  <c r="T148" i="13"/>
  <c r="U148" i="13"/>
  <c r="V148" i="13"/>
  <c r="X148" i="13" s="1"/>
  <c r="S149" i="13"/>
  <c r="T149" i="13"/>
  <c r="U149" i="13"/>
  <c r="V149" i="13"/>
  <c r="S150" i="13"/>
  <c r="T150" i="13"/>
  <c r="W150" i="13" s="1"/>
  <c r="U150" i="13"/>
  <c r="V150" i="13"/>
  <c r="X150" i="13" s="1"/>
  <c r="S151" i="13"/>
  <c r="T151" i="13"/>
  <c r="U151" i="13"/>
  <c r="V151" i="13"/>
  <c r="S152" i="13"/>
  <c r="W152" i="13" s="1"/>
  <c r="T152" i="13"/>
  <c r="U152" i="13"/>
  <c r="X152" i="13" s="1"/>
  <c r="V152" i="13"/>
  <c r="S153" i="13"/>
  <c r="T153" i="13"/>
  <c r="U153" i="13"/>
  <c r="V153" i="13"/>
  <c r="S154" i="13"/>
  <c r="W154" i="13" s="1"/>
  <c r="T154" i="13"/>
  <c r="U154" i="13"/>
  <c r="V154" i="13"/>
  <c r="X154" i="13" s="1"/>
  <c r="S155" i="13"/>
  <c r="T155" i="13"/>
  <c r="U155" i="13"/>
  <c r="V155" i="13"/>
  <c r="S156" i="13"/>
  <c r="T156" i="13"/>
  <c r="W156" i="13" s="1"/>
  <c r="U156" i="13"/>
  <c r="X156" i="13" s="1"/>
  <c r="V156" i="13"/>
  <c r="S157" i="13"/>
  <c r="T157" i="13"/>
  <c r="U157" i="13"/>
  <c r="V157" i="13"/>
  <c r="S158" i="13"/>
  <c r="T158" i="13"/>
  <c r="U158" i="13"/>
  <c r="V158" i="13"/>
  <c r="W158" i="13"/>
  <c r="S159" i="13"/>
  <c r="T159" i="13"/>
  <c r="U159" i="13"/>
  <c r="V159" i="13"/>
  <c r="S160" i="13"/>
  <c r="W160" i="13" s="1"/>
  <c r="T160" i="13"/>
  <c r="U160" i="13"/>
  <c r="V160" i="13"/>
  <c r="X160" i="13"/>
  <c r="S161" i="13"/>
  <c r="T161" i="13"/>
  <c r="W161" i="13" s="1"/>
  <c r="U161" i="13"/>
  <c r="V161" i="13"/>
  <c r="S162" i="13"/>
  <c r="T162" i="13"/>
  <c r="U162" i="13"/>
  <c r="X162" i="13" s="1"/>
  <c r="V162" i="13"/>
  <c r="W162" i="13"/>
  <c r="T10" i="13"/>
  <c r="S10" i="13"/>
  <c r="BW52" i="24"/>
  <c r="BX52" i="24"/>
  <c r="BW53" i="24"/>
  <c r="BX53" i="24"/>
  <c r="BW54" i="24"/>
  <c r="BX54" i="24"/>
  <c r="BW55" i="24"/>
  <c r="BX55" i="24"/>
  <c r="BW56" i="24"/>
  <c r="BX56" i="24"/>
  <c r="BW57" i="24"/>
  <c r="BX57" i="24"/>
  <c r="BW58" i="24"/>
  <c r="BX58" i="24"/>
  <c r="BW59" i="24"/>
  <c r="BX59" i="24"/>
  <c r="BW60" i="24"/>
  <c r="BX60" i="24"/>
  <c r="BW61" i="24"/>
  <c r="BX61" i="24"/>
  <c r="BW62" i="24"/>
  <c r="BX62" i="24"/>
  <c r="BW63" i="24"/>
  <c r="BX63" i="24"/>
  <c r="BW64" i="24"/>
  <c r="BX64" i="24"/>
  <c r="BW65" i="24"/>
  <c r="BX65" i="24"/>
  <c r="BW66" i="24"/>
  <c r="BX66" i="24"/>
  <c r="BW67" i="24"/>
  <c r="BX67" i="24"/>
  <c r="BW69" i="24"/>
  <c r="BX69" i="24"/>
  <c r="BW70" i="24"/>
  <c r="BX70" i="24"/>
  <c r="BW71" i="24"/>
  <c r="BX71" i="24"/>
  <c r="BW72" i="24"/>
  <c r="BX72" i="24"/>
  <c r="BW73" i="24"/>
  <c r="BX73" i="24"/>
  <c r="BW74" i="24"/>
  <c r="BX74" i="24"/>
  <c r="BW75" i="24"/>
  <c r="BX75" i="24"/>
  <c r="BW76" i="24"/>
  <c r="BX76" i="24"/>
  <c r="BW77" i="24"/>
  <c r="BX77" i="24"/>
  <c r="BW78" i="24"/>
  <c r="BX78" i="24"/>
  <c r="BW79" i="24"/>
  <c r="BX79" i="24"/>
  <c r="BW80" i="24"/>
  <c r="BX80" i="24"/>
  <c r="BW81" i="24"/>
  <c r="BX81" i="24"/>
  <c r="BW82" i="24"/>
  <c r="BX82" i="24"/>
  <c r="BW83" i="24"/>
  <c r="BX83" i="24"/>
  <c r="BW84" i="24"/>
  <c r="BX84" i="24"/>
  <c r="BW85" i="24"/>
  <c r="BX85" i="24"/>
  <c r="BW86" i="24"/>
  <c r="BX86" i="24"/>
  <c r="BW87" i="24"/>
  <c r="BX87" i="24"/>
  <c r="BW88" i="24"/>
  <c r="BX88" i="24"/>
  <c r="BW89" i="24"/>
  <c r="BX89" i="24"/>
  <c r="BW90" i="24"/>
  <c r="BX90" i="24"/>
  <c r="BW91" i="24"/>
  <c r="BX91" i="24"/>
  <c r="BW92" i="24"/>
  <c r="BX92" i="24"/>
  <c r="BW93" i="24"/>
  <c r="BX93" i="24"/>
  <c r="BW94" i="24"/>
  <c r="BX94" i="24"/>
  <c r="BW95" i="24"/>
  <c r="BX95" i="24"/>
  <c r="BW96" i="24"/>
  <c r="BX96" i="24"/>
  <c r="BW97" i="24"/>
  <c r="BX97" i="24"/>
  <c r="BW98" i="24"/>
  <c r="BX98" i="24"/>
  <c r="BW99" i="24"/>
  <c r="BX99" i="24"/>
  <c r="BW100" i="24"/>
  <c r="BX100" i="24"/>
  <c r="BW101" i="24"/>
  <c r="BX101" i="24"/>
  <c r="BW102" i="24"/>
  <c r="BX102" i="24"/>
  <c r="BW103" i="24"/>
  <c r="BX103" i="24"/>
  <c r="BW104" i="24"/>
  <c r="BX104" i="24"/>
  <c r="BW105" i="24"/>
  <c r="BX105" i="24"/>
  <c r="BW106" i="24"/>
  <c r="BX106" i="24"/>
  <c r="BW107" i="24"/>
  <c r="BX107" i="24"/>
  <c r="BW108" i="24"/>
  <c r="BX108" i="24"/>
  <c r="BW109" i="24"/>
  <c r="BX109" i="24"/>
  <c r="BW110" i="24"/>
  <c r="BX110" i="24"/>
  <c r="BW111" i="24"/>
  <c r="BX111" i="24"/>
  <c r="BW112" i="24"/>
  <c r="BX112" i="24"/>
  <c r="BW113" i="24"/>
  <c r="BX113" i="24"/>
  <c r="BW114" i="24"/>
  <c r="BX114" i="24"/>
  <c r="BW115" i="24"/>
  <c r="BX115" i="24"/>
  <c r="BW116" i="24"/>
  <c r="BX116" i="24"/>
  <c r="BW117" i="24"/>
  <c r="BX117" i="24"/>
  <c r="BW118" i="24"/>
  <c r="BX118" i="24"/>
  <c r="BW119" i="24"/>
  <c r="BX119" i="24"/>
  <c r="BW120" i="24"/>
  <c r="BX120" i="24"/>
  <c r="BW121" i="24"/>
  <c r="BX121" i="24"/>
  <c r="BW122" i="24"/>
  <c r="BX122" i="24"/>
  <c r="BW123" i="24"/>
  <c r="BX123" i="24"/>
  <c r="BW124" i="24"/>
  <c r="BX124" i="24"/>
  <c r="BW125" i="24"/>
  <c r="BX125" i="24"/>
  <c r="BW126" i="24"/>
  <c r="BX126" i="24"/>
  <c r="BW127" i="24"/>
  <c r="BX127" i="24"/>
  <c r="BW128" i="24"/>
  <c r="BX128" i="24"/>
  <c r="BW129" i="24"/>
  <c r="BX129" i="24"/>
  <c r="BW130" i="24"/>
  <c r="BX130" i="24"/>
  <c r="BW131" i="24"/>
  <c r="BX131" i="24"/>
  <c r="BW132" i="24"/>
  <c r="BX132" i="24"/>
  <c r="BW133" i="24"/>
  <c r="BX133" i="24"/>
  <c r="BW134" i="24"/>
  <c r="BX134" i="24"/>
  <c r="BW135" i="24"/>
  <c r="BX135" i="24"/>
  <c r="BW136" i="24"/>
  <c r="BX136" i="24"/>
  <c r="BW137" i="24"/>
  <c r="BX137" i="24"/>
  <c r="BW138" i="24"/>
  <c r="BX138" i="24"/>
  <c r="BW139" i="24"/>
  <c r="BX139" i="24"/>
  <c r="BW140" i="24"/>
  <c r="BX140" i="24"/>
  <c r="BW141" i="24"/>
  <c r="BX141" i="24"/>
  <c r="BW142" i="24"/>
  <c r="BX142" i="24"/>
  <c r="BW143" i="24"/>
  <c r="BX143" i="24"/>
  <c r="BW144" i="24"/>
  <c r="BX144" i="24"/>
  <c r="BW145" i="24"/>
  <c r="BX145" i="24"/>
  <c r="BW146" i="24"/>
  <c r="BX146" i="24"/>
  <c r="BW147" i="24"/>
  <c r="BX147" i="24"/>
  <c r="BW148" i="24"/>
  <c r="BX148" i="24"/>
  <c r="BW149" i="24"/>
  <c r="BX149" i="24"/>
  <c r="BW150" i="24"/>
  <c r="BX150" i="24"/>
  <c r="BW151" i="24"/>
  <c r="BX151" i="24"/>
  <c r="BW152" i="24"/>
  <c r="BX152" i="24"/>
  <c r="BW153" i="24"/>
  <c r="BX153" i="24"/>
  <c r="BW154" i="24"/>
  <c r="BX154" i="24"/>
  <c r="BW155" i="24"/>
  <c r="BX155" i="24"/>
  <c r="BW156" i="24"/>
  <c r="BX156" i="24"/>
  <c r="BW157" i="24"/>
  <c r="BX157" i="24"/>
  <c r="BW158" i="24"/>
  <c r="BX158" i="24"/>
  <c r="BW159" i="24"/>
  <c r="BX159" i="24"/>
  <c r="BW160" i="24"/>
  <c r="BX160" i="24"/>
  <c r="BW162" i="24"/>
  <c r="BX162" i="24"/>
  <c r="W52" i="21"/>
  <c r="X52" i="21"/>
  <c r="W53" i="21"/>
  <c r="X53" i="21"/>
  <c r="W54" i="21"/>
  <c r="X54" i="21"/>
  <c r="W55" i="21"/>
  <c r="X55" i="21"/>
  <c r="W56" i="21"/>
  <c r="X56" i="21"/>
  <c r="W57" i="21"/>
  <c r="X57" i="21"/>
  <c r="W58" i="21"/>
  <c r="X58" i="21"/>
  <c r="W59" i="21"/>
  <c r="X59" i="21"/>
  <c r="W60" i="21"/>
  <c r="X60" i="21"/>
  <c r="W61" i="21"/>
  <c r="X61" i="21"/>
  <c r="W62" i="21"/>
  <c r="X62" i="21"/>
  <c r="W63" i="21"/>
  <c r="X63" i="21"/>
  <c r="W64" i="21"/>
  <c r="X64" i="21"/>
  <c r="W65" i="21"/>
  <c r="X65" i="21"/>
  <c r="W66" i="21"/>
  <c r="X66" i="21"/>
  <c r="W67" i="21"/>
  <c r="X67" i="21"/>
  <c r="W69" i="21"/>
  <c r="X69" i="21"/>
  <c r="W70" i="21"/>
  <c r="X70" i="21"/>
  <c r="W71" i="21"/>
  <c r="X71" i="21"/>
  <c r="W72" i="21"/>
  <c r="X72" i="21"/>
  <c r="W73" i="21"/>
  <c r="X73" i="21"/>
  <c r="W74" i="21"/>
  <c r="X74" i="21"/>
  <c r="W75" i="21"/>
  <c r="X75" i="21"/>
  <c r="W76" i="21"/>
  <c r="X76" i="21"/>
  <c r="W77" i="21"/>
  <c r="X77" i="21"/>
  <c r="W78" i="21"/>
  <c r="X78" i="21"/>
  <c r="W79" i="21"/>
  <c r="X79" i="21"/>
  <c r="W80" i="21"/>
  <c r="X80" i="21"/>
  <c r="W81" i="21"/>
  <c r="X81" i="21"/>
  <c r="W82" i="21"/>
  <c r="X82" i="21"/>
  <c r="W83" i="21"/>
  <c r="X83" i="21"/>
  <c r="W84" i="21"/>
  <c r="X84" i="21"/>
  <c r="W85" i="21"/>
  <c r="X85" i="21"/>
  <c r="W86" i="21"/>
  <c r="X86" i="21"/>
  <c r="W87" i="21"/>
  <c r="X87" i="21"/>
  <c r="W88" i="21"/>
  <c r="X88" i="21"/>
  <c r="W89" i="21"/>
  <c r="X89" i="21"/>
  <c r="W90" i="21"/>
  <c r="X90" i="21"/>
  <c r="W91" i="21"/>
  <c r="X91" i="21"/>
  <c r="W92" i="21"/>
  <c r="X92" i="21"/>
  <c r="W93" i="21"/>
  <c r="X93" i="21"/>
  <c r="W94" i="21"/>
  <c r="X94" i="21"/>
  <c r="W95" i="21"/>
  <c r="X95" i="21"/>
  <c r="W96" i="21"/>
  <c r="X96" i="21"/>
  <c r="W97" i="21"/>
  <c r="X97" i="21"/>
  <c r="W98" i="21"/>
  <c r="X98" i="21"/>
  <c r="W99" i="21"/>
  <c r="X99" i="21"/>
  <c r="W100" i="21"/>
  <c r="X100" i="21"/>
  <c r="W101" i="21"/>
  <c r="X101" i="21"/>
  <c r="W102" i="21"/>
  <c r="X102" i="21"/>
  <c r="W103" i="21"/>
  <c r="X103" i="21"/>
  <c r="W104" i="21"/>
  <c r="X104" i="21"/>
  <c r="W105" i="21"/>
  <c r="X105" i="21"/>
  <c r="W106" i="21"/>
  <c r="X106" i="21"/>
  <c r="W107" i="21"/>
  <c r="X107" i="21"/>
  <c r="W108" i="21"/>
  <c r="X108" i="21"/>
  <c r="W109" i="21"/>
  <c r="X109" i="21"/>
  <c r="W110" i="21"/>
  <c r="X110" i="21"/>
  <c r="W111" i="21"/>
  <c r="X111" i="21"/>
  <c r="W112" i="21"/>
  <c r="X112" i="21"/>
  <c r="W113" i="21"/>
  <c r="X113" i="21"/>
  <c r="W114" i="21"/>
  <c r="X114" i="21"/>
  <c r="W115" i="21"/>
  <c r="X115" i="21"/>
  <c r="W116" i="21"/>
  <c r="X116" i="21"/>
  <c r="W117" i="21"/>
  <c r="X117" i="21"/>
  <c r="W118" i="21"/>
  <c r="X118" i="21"/>
  <c r="W119" i="21"/>
  <c r="X119" i="21"/>
  <c r="W120" i="21"/>
  <c r="X120" i="21"/>
  <c r="W121" i="21"/>
  <c r="X121" i="21"/>
  <c r="W122" i="21"/>
  <c r="X122" i="21"/>
  <c r="W123" i="21"/>
  <c r="X123" i="21"/>
  <c r="W124" i="21"/>
  <c r="X124" i="21"/>
  <c r="W125" i="21"/>
  <c r="X125" i="21"/>
  <c r="W126" i="21"/>
  <c r="X126" i="21"/>
  <c r="W127" i="21"/>
  <c r="X127" i="21"/>
  <c r="W128" i="21"/>
  <c r="X128" i="21"/>
  <c r="W129" i="21"/>
  <c r="X129" i="21"/>
  <c r="W130" i="21"/>
  <c r="X130" i="21"/>
  <c r="W131" i="21"/>
  <c r="X131" i="21"/>
  <c r="W132" i="21"/>
  <c r="X132" i="21"/>
  <c r="W133" i="21"/>
  <c r="X133" i="21"/>
  <c r="W134" i="21"/>
  <c r="X134" i="21"/>
  <c r="W135" i="21"/>
  <c r="X135" i="21"/>
  <c r="W136" i="21"/>
  <c r="X136" i="21"/>
  <c r="W137" i="21"/>
  <c r="X137" i="21"/>
  <c r="W138" i="21"/>
  <c r="X138" i="21"/>
  <c r="W139" i="21"/>
  <c r="X139" i="21"/>
  <c r="W140" i="21"/>
  <c r="X140" i="21"/>
  <c r="W141" i="21"/>
  <c r="X141" i="21"/>
  <c r="W142" i="21"/>
  <c r="X142" i="21"/>
  <c r="W143" i="21"/>
  <c r="X143" i="21"/>
  <c r="W144" i="21"/>
  <c r="X144" i="21"/>
  <c r="W145" i="21"/>
  <c r="X145" i="21"/>
  <c r="W146" i="21"/>
  <c r="X146" i="21"/>
  <c r="W147" i="21"/>
  <c r="X147" i="21"/>
  <c r="W148" i="21"/>
  <c r="X148" i="21"/>
  <c r="W149" i="21"/>
  <c r="X149" i="21"/>
  <c r="W150" i="21"/>
  <c r="X150" i="21"/>
  <c r="W151" i="21"/>
  <c r="X151" i="21"/>
  <c r="W152" i="21"/>
  <c r="X152" i="21"/>
  <c r="W153" i="21"/>
  <c r="X153" i="21"/>
  <c r="W154" i="21"/>
  <c r="X154" i="21"/>
  <c r="W155" i="21"/>
  <c r="X155" i="21"/>
  <c r="W156" i="21"/>
  <c r="X156" i="21"/>
  <c r="W157" i="21"/>
  <c r="X157" i="21"/>
  <c r="W158" i="21"/>
  <c r="X158" i="21"/>
  <c r="W159" i="21"/>
  <c r="X159" i="21"/>
  <c r="W160" i="21"/>
  <c r="X160" i="21"/>
  <c r="W162" i="21"/>
  <c r="X162" i="21"/>
  <c r="CQ52" i="13"/>
  <c r="I52" i="25" s="1"/>
  <c r="CQ53" i="13"/>
  <c r="I53" i="25" s="1"/>
  <c r="CQ54" i="13"/>
  <c r="I54" i="25" s="1"/>
  <c r="CQ55" i="13"/>
  <c r="I55" i="25" s="1"/>
  <c r="CQ56" i="13"/>
  <c r="I56" i="25" s="1"/>
  <c r="CQ57" i="13"/>
  <c r="I57" i="25" s="1"/>
  <c r="CQ58" i="13"/>
  <c r="I58" i="25" s="1"/>
  <c r="CQ59" i="13"/>
  <c r="I59" i="25" s="1"/>
  <c r="CQ60" i="13"/>
  <c r="I60" i="25" s="1"/>
  <c r="CQ61" i="13"/>
  <c r="I61" i="25" s="1"/>
  <c r="CQ62" i="13"/>
  <c r="I62" i="25" s="1"/>
  <c r="CQ63" i="13"/>
  <c r="I63" i="25" s="1"/>
  <c r="CQ64" i="13"/>
  <c r="I64" i="25" s="1"/>
  <c r="CQ65" i="13"/>
  <c r="I65" i="25" s="1"/>
  <c r="CQ66" i="13"/>
  <c r="I66" i="25" s="1"/>
  <c r="CQ67" i="13"/>
  <c r="I67" i="25" s="1"/>
  <c r="CQ69" i="13"/>
  <c r="I69" i="25" s="1"/>
  <c r="CQ70" i="13"/>
  <c r="I70" i="25" s="1"/>
  <c r="CQ71" i="13"/>
  <c r="I71" i="25" s="1"/>
  <c r="CQ72" i="13"/>
  <c r="I72" i="25" s="1"/>
  <c r="CQ73" i="13"/>
  <c r="I73" i="25" s="1"/>
  <c r="CQ74" i="13"/>
  <c r="I74" i="25" s="1"/>
  <c r="CQ75" i="13"/>
  <c r="I75" i="25" s="1"/>
  <c r="CQ76" i="13"/>
  <c r="I76" i="25" s="1"/>
  <c r="CQ77" i="13"/>
  <c r="I77" i="25" s="1"/>
  <c r="CQ78" i="13"/>
  <c r="I78" i="25" s="1"/>
  <c r="CQ79" i="13"/>
  <c r="I79" i="25" s="1"/>
  <c r="CQ80" i="13"/>
  <c r="I80" i="25" s="1"/>
  <c r="CQ81" i="13"/>
  <c r="I81" i="25" s="1"/>
  <c r="CQ82" i="13"/>
  <c r="I82" i="25" s="1"/>
  <c r="CQ83" i="13"/>
  <c r="I83" i="25" s="1"/>
  <c r="CQ84" i="13"/>
  <c r="I84" i="25" s="1"/>
  <c r="CQ85" i="13"/>
  <c r="I85" i="25" s="1"/>
  <c r="CQ86" i="13"/>
  <c r="I86" i="25" s="1"/>
  <c r="CQ87" i="13"/>
  <c r="I87" i="25" s="1"/>
  <c r="CQ88" i="13"/>
  <c r="I88" i="25" s="1"/>
  <c r="CQ89" i="13"/>
  <c r="I89" i="25" s="1"/>
  <c r="CQ90" i="13"/>
  <c r="I90" i="25" s="1"/>
  <c r="CQ91" i="13"/>
  <c r="I91" i="25" s="1"/>
  <c r="CQ92" i="13"/>
  <c r="I92" i="25" s="1"/>
  <c r="CQ93" i="13"/>
  <c r="I93" i="25" s="1"/>
  <c r="CQ94" i="13"/>
  <c r="I94" i="25" s="1"/>
  <c r="CQ95" i="13"/>
  <c r="I95" i="25" s="1"/>
  <c r="CQ96" i="13"/>
  <c r="I96" i="25" s="1"/>
  <c r="CQ97" i="13"/>
  <c r="I97" i="25" s="1"/>
  <c r="CQ98" i="13"/>
  <c r="I98" i="25" s="1"/>
  <c r="CQ99" i="13"/>
  <c r="I99" i="25" s="1"/>
  <c r="CQ100" i="13"/>
  <c r="I100" i="25" s="1"/>
  <c r="CQ101" i="13"/>
  <c r="I101" i="25" s="1"/>
  <c r="CQ102" i="13"/>
  <c r="I102" i="25" s="1"/>
  <c r="CQ103" i="13"/>
  <c r="I103" i="25" s="1"/>
  <c r="CQ104" i="13"/>
  <c r="I104" i="25" s="1"/>
  <c r="CQ105" i="13"/>
  <c r="I105" i="25" s="1"/>
  <c r="CQ106" i="13"/>
  <c r="I106" i="25" s="1"/>
  <c r="CQ107" i="13"/>
  <c r="I107" i="25" s="1"/>
  <c r="CQ108" i="13"/>
  <c r="I108" i="25" s="1"/>
  <c r="CQ109" i="13"/>
  <c r="I109" i="25" s="1"/>
  <c r="CQ110" i="13"/>
  <c r="I110" i="25" s="1"/>
  <c r="CQ111" i="13"/>
  <c r="I111" i="25" s="1"/>
  <c r="CQ112" i="13"/>
  <c r="I112" i="25" s="1"/>
  <c r="CQ113" i="13"/>
  <c r="I113" i="25" s="1"/>
  <c r="CQ114" i="13"/>
  <c r="I114" i="25" s="1"/>
  <c r="CQ115" i="13"/>
  <c r="I115" i="25" s="1"/>
  <c r="CQ116" i="13"/>
  <c r="I116" i="25" s="1"/>
  <c r="CQ117" i="13"/>
  <c r="I117" i="25" s="1"/>
  <c r="CQ118" i="13"/>
  <c r="I118" i="25" s="1"/>
  <c r="CQ119" i="13"/>
  <c r="I119" i="25" s="1"/>
  <c r="CQ120" i="13"/>
  <c r="I120" i="25" s="1"/>
  <c r="CQ121" i="13"/>
  <c r="I121" i="25" s="1"/>
  <c r="CQ122" i="13"/>
  <c r="I122" i="25" s="1"/>
  <c r="CQ123" i="13"/>
  <c r="I123" i="25" s="1"/>
  <c r="CQ124" i="13"/>
  <c r="I124" i="25" s="1"/>
  <c r="CQ125" i="13"/>
  <c r="I125" i="25" s="1"/>
  <c r="CQ126" i="13"/>
  <c r="I126" i="25" s="1"/>
  <c r="CQ127" i="13"/>
  <c r="I127" i="25" s="1"/>
  <c r="CQ128" i="13"/>
  <c r="I128" i="25" s="1"/>
  <c r="CQ129" i="13"/>
  <c r="I129" i="25" s="1"/>
  <c r="CQ130" i="13"/>
  <c r="I130" i="25" s="1"/>
  <c r="CQ131" i="13"/>
  <c r="I131" i="25" s="1"/>
  <c r="CQ132" i="13"/>
  <c r="I132" i="25" s="1"/>
  <c r="CQ133" i="13"/>
  <c r="I133" i="25" s="1"/>
  <c r="CQ134" i="13"/>
  <c r="I134" i="25" s="1"/>
  <c r="CQ135" i="13"/>
  <c r="I135" i="25" s="1"/>
  <c r="CQ136" i="13"/>
  <c r="I136" i="25" s="1"/>
  <c r="CQ137" i="13"/>
  <c r="I137" i="25" s="1"/>
  <c r="CQ138" i="13"/>
  <c r="I138" i="25" s="1"/>
  <c r="CQ139" i="13"/>
  <c r="I139" i="25" s="1"/>
  <c r="CQ140" i="13"/>
  <c r="I140" i="25" s="1"/>
  <c r="CQ141" i="13"/>
  <c r="I141" i="25" s="1"/>
  <c r="CQ142" i="13"/>
  <c r="I142" i="25" s="1"/>
  <c r="CQ143" i="13"/>
  <c r="I143" i="25" s="1"/>
  <c r="CQ144" i="13"/>
  <c r="I144" i="25" s="1"/>
  <c r="CQ145" i="13"/>
  <c r="I145" i="25" s="1"/>
  <c r="CQ146" i="13"/>
  <c r="I146" i="25" s="1"/>
  <c r="CQ147" i="13"/>
  <c r="I147" i="25" s="1"/>
  <c r="CQ148" i="13"/>
  <c r="I148" i="25" s="1"/>
  <c r="CQ149" i="13"/>
  <c r="I149" i="25" s="1"/>
  <c r="CQ150" i="13"/>
  <c r="I150" i="25" s="1"/>
  <c r="CQ151" i="13"/>
  <c r="I151" i="25" s="1"/>
  <c r="CQ152" i="13"/>
  <c r="I152" i="25" s="1"/>
  <c r="CQ153" i="13"/>
  <c r="I153" i="25" s="1"/>
  <c r="CQ154" i="13"/>
  <c r="I154" i="25" s="1"/>
  <c r="CQ155" i="13"/>
  <c r="I155" i="25" s="1"/>
  <c r="CQ156" i="13"/>
  <c r="I156" i="25" s="1"/>
  <c r="CQ157" i="13"/>
  <c r="I157" i="25" s="1"/>
  <c r="CQ158" i="13"/>
  <c r="I158" i="25" s="1"/>
  <c r="CQ159" i="13"/>
  <c r="I159" i="25" s="1"/>
  <c r="CQ160" i="13"/>
  <c r="I160" i="25" s="1"/>
  <c r="CQ162" i="13"/>
  <c r="I162" i="25" s="1"/>
  <c r="CR52" i="13"/>
  <c r="CR53" i="13"/>
  <c r="CR54" i="13"/>
  <c r="CR55" i="13"/>
  <c r="CR56" i="13"/>
  <c r="CR57" i="13"/>
  <c r="CR58" i="13"/>
  <c r="CR59" i="13"/>
  <c r="CR60" i="13"/>
  <c r="CR61" i="13"/>
  <c r="CR62" i="13"/>
  <c r="CR63" i="13"/>
  <c r="CR64" i="13"/>
  <c r="CR65" i="13"/>
  <c r="CR66" i="13"/>
  <c r="CR67" i="13"/>
  <c r="CR69" i="13"/>
  <c r="CR70" i="13"/>
  <c r="CR71" i="13"/>
  <c r="CR72" i="13"/>
  <c r="CR73" i="13"/>
  <c r="CR74" i="13"/>
  <c r="CR75" i="13"/>
  <c r="CR76" i="13"/>
  <c r="CR77" i="13"/>
  <c r="CR78" i="13"/>
  <c r="CR79" i="13"/>
  <c r="CR80" i="13"/>
  <c r="CR81" i="13"/>
  <c r="CR82" i="13"/>
  <c r="CR83" i="13"/>
  <c r="CR84" i="13"/>
  <c r="CR85" i="13"/>
  <c r="CR86" i="13"/>
  <c r="CR87" i="13"/>
  <c r="CR88" i="13"/>
  <c r="CR89" i="13"/>
  <c r="CR90" i="13"/>
  <c r="CR91" i="13"/>
  <c r="CR92" i="13"/>
  <c r="CR93" i="13"/>
  <c r="CR94" i="13"/>
  <c r="CR95" i="13"/>
  <c r="CR96" i="13"/>
  <c r="CR97" i="13"/>
  <c r="CR98" i="13"/>
  <c r="CR99" i="13"/>
  <c r="CR100" i="13"/>
  <c r="CR101" i="13"/>
  <c r="CR102" i="13"/>
  <c r="CR103" i="13"/>
  <c r="CR104" i="13"/>
  <c r="CR105" i="13"/>
  <c r="CR106" i="13"/>
  <c r="CR107" i="13"/>
  <c r="CR108" i="13"/>
  <c r="CR109" i="13"/>
  <c r="CR110" i="13"/>
  <c r="CR111" i="13"/>
  <c r="CR112" i="13"/>
  <c r="CR113" i="13"/>
  <c r="CR114" i="13"/>
  <c r="CR115" i="13"/>
  <c r="CR116" i="13"/>
  <c r="CR117" i="13"/>
  <c r="CR118" i="13"/>
  <c r="CR119" i="13"/>
  <c r="CR120" i="13"/>
  <c r="CR121" i="13"/>
  <c r="CR122" i="13"/>
  <c r="CR123" i="13"/>
  <c r="CR124" i="13"/>
  <c r="CR125" i="13"/>
  <c r="CR126" i="13"/>
  <c r="CR127" i="13"/>
  <c r="CR128" i="13"/>
  <c r="CR129" i="13"/>
  <c r="CR130" i="13"/>
  <c r="CR131" i="13"/>
  <c r="CR132" i="13"/>
  <c r="CR133" i="13"/>
  <c r="CR134" i="13"/>
  <c r="CR135" i="13"/>
  <c r="CR136" i="13"/>
  <c r="CR137" i="13"/>
  <c r="CR138" i="13"/>
  <c r="CR139" i="13"/>
  <c r="CR140" i="13"/>
  <c r="CR141" i="13"/>
  <c r="CR142" i="13"/>
  <c r="CR143" i="13"/>
  <c r="CR144" i="13"/>
  <c r="CR145" i="13"/>
  <c r="CR146" i="13"/>
  <c r="CR147" i="13"/>
  <c r="CR148" i="13"/>
  <c r="CR149" i="13"/>
  <c r="CR150" i="13"/>
  <c r="CR151" i="13"/>
  <c r="CR152" i="13"/>
  <c r="CR153" i="13"/>
  <c r="CR154" i="13"/>
  <c r="CR155" i="13"/>
  <c r="CR156" i="13"/>
  <c r="CR157" i="13"/>
  <c r="CR158" i="13"/>
  <c r="CR159" i="13"/>
  <c r="CR160" i="13"/>
  <c r="CR162" i="13"/>
  <c r="X161" i="13" l="1"/>
  <c r="W148" i="13"/>
  <c r="X128" i="13"/>
  <c r="W108" i="13"/>
  <c r="X96" i="13"/>
  <c r="W85" i="13"/>
  <c r="X76" i="13"/>
  <c r="W68" i="13"/>
  <c r="X56" i="13"/>
  <c r="X53" i="13"/>
  <c r="W49" i="13"/>
  <c r="W43" i="13"/>
  <c r="W37" i="13"/>
  <c r="W31" i="13"/>
  <c r="W25" i="13"/>
  <c r="W19" i="13"/>
  <c r="W145" i="13"/>
  <c r="X116" i="13"/>
  <c r="X73" i="13"/>
  <c r="W65" i="13"/>
  <c r="X158" i="13"/>
  <c r="X133" i="13"/>
  <c r="W116" i="13"/>
  <c r="X104" i="13"/>
  <c r="X81" i="13"/>
  <c r="W73" i="13"/>
  <c r="X64" i="13"/>
  <c r="X61" i="13"/>
  <c r="W29" i="13"/>
  <c r="W23" i="13"/>
  <c r="W133" i="13"/>
  <c r="X127" i="13"/>
  <c r="W104" i="13"/>
  <c r="X95" i="13"/>
  <c r="X89" i="13"/>
  <c r="W81" i="13"/>
  <c r="X72" i="13"/>
  <c r="W64" i="13"/>
  <c r="W61" i="13"/>
  <c r="X55" i="13"/>
  <c r="W141" i="13"/>
  <c r="X135" i="13"/>
  <c r="W124" i="13"/>
  <c r="X112" i="13"/>
  <c r="W92" i="13"/>
  <c r="X69" i="13"/>
  <c r="W52" i="13"/>
  <c r="W46" i="13"/>
  <c r="W40" i="13"/>
  <c r="W34" i="13"/>
  <c r="W28" i="13"/>
  <c r="W149" i="13"/>
  <c r="X140" i="13"/>
  <c r="W135" i="13"/>
  <c r="W112" i="13"/>
  <c r="X103" i="13"/>
  <c r="X77" i="13"/>
  <c r="W69" i="13"/>
  <c r="X63" i="13"/>
  <c r="X57" i="13"/>
  <c r="W45" i="13"/>
  <c r="W39" i="13"/>
  <c r="W33" i="13"/>
  <c r="W27" i="13"/>
  <c r="W21" i="13"/>
  <c r="W50" i="13"/>
  <c r="W44" i="13"/>
  <c r="W38" i="13"/>
  <c r="W32" i="13"/>
  <c r="W26" i="13"/>
  <c r="X145" i="13"/>
  <c r="W137" i="13"/>
  <c r="W120" i="13"/>
  <c r="X111" i="13"/>
  <c r="W88" i="13"/>
  <c r="X65" i="13"/>
  <c r="W159" i="13"/>
  <c r="X157" i="13"/>
  <c r="W155" i="13"/>
  <c r="X153" i="13"/>
  <c r="W151" i="13"/>
  <c r="X149" i="13"/>
  <c r="X146" i="13"/>
  <c r="W144" i="13"/>
  <c r="W139" i="13"/>
  <c r="W138" i="13"/>
  <c r="W134" i="13"/>
  <c r="X130" i="13"/>
  <c r="X129" i="13"/>
  <c r="W127" i="13"/>
  <c r="W126" i="13"/>
  <c r="W125" i="13"/>
  <c r="X122" i="13"/>
  <c r="X121" i="13"/>
  <c r="W119" i="13"/>
  <c r="W118" i="13"/>
  <c r="W117" i="13"/>
  <c r="X114" i="13"/>
  <c r="X113" i="13"/>
  <c r="W111" i="13"/>
  <c r="W110" i="13"/>
  <c r="W109" i="13"/>
  <c r="X106" i="13"/>
  <c r="X105" i="13"/>
  <c r="W103" i="13"/>
  <c r="W102" i="13"/>
  <c r="W101" i="13"/>
  <c r="X98" i="13"/>
  <c r="X97" i="13"/>
  <c r="W95" i="13"/>
  <c r="W94" i="13"/>
  <c r="W93" i="13"/>
  <c r="X90" i="13"/>
  <c r="W87" i="13"/>
  <c r="W86" i="13"/>
  <c r="X82" i="13"/>
  <c r="W79" i="13"/>
  <c r="W78" i="13"/>
  <c r="X74" i="13"/>
  <c r="W71" i="13"/>
  <c r="W70" i="13"/>
  <c r="X66" i="13"/>
  <c r="W63" i="13"/>
  <c r="W62" i="13"/>
  <c r="X58" i="13"/>
  <c r="W55" i="13"/>
  <c r="W54" i="13"/>
  <c r="W14" i="13"/>
  <c r="X12" i="13"/>
  <c r="X159" i="13"/>
  <c r="W157" i="13"/>
  <c r="X155" i="13"/>
  <c r="W153" i="13"/>
  <c r="X151" i="13"/>
  <c r="W147" i="13"/>
  <c r="W146" i="13"/>
  <c r="W142" i="13"/>
  <c r="X138" i="13"/>
  <c r="W136" i="13"/>
  <c r="W131" i="13"/>
  <c r="W130" i="13"/>
  <c r="W129" i="13"/>
  <c r="X126" i="13"/>
  <c r="X125" i="13"/>
  <c r="W123" i="13"/>
  <c r="W122" i="13"/>
  <c r="W121" i="13"/>
  <c r="X118" i="13"/>
  <c r="X117" i="13"/>
  <c r="W115" i="13"/>
  <c r="W114" i="13"/>
  <c r="W113" i="13"/>
  <c r="X110" i="13"/>
  <c r="X109" i="13"/>
  <c r="W107" i="13"/>
  <c r="W106" i="13"/>
  <c r="W105" i="13"/>
  <c r="X102" i="13"/>
  <c r="X101" i="13"/>
  <c r="W99" i="13"/>
  <c r="W98" i="13"/>
  <c r="W97" i="13"/>
  <c r="X94" i="13"/>
  <c r="X93" i="13"/>
  <c r="W91" i="13"/>
  <c r="W90" i="13"/>
  <c r="X86" i="13"/>
  <c r="W83" i="13"/>
  <c r="W82" i="13"/>
  <c r="X78" i="13"/>
  <c r="W75" i="13"/>
  <c r="W74" i="13"/>
  <c r="X70" i="13"/>
  <c r="W67" i="13"/>
  <c r="W66" i="13"/>
  <c r="X62" i="13"/>
  <c r="W59" i="13"/>
  <c r="W58" i="13"/>
  <c r="X54" i="13"/>
  <c r="W20" i="13"/>
  <c r="W18" i="13"/>
  <c r="W22" i="13"/>
  <c r="U20" i="13"/>
  <c r="V20" i="13"/>
  <c r="U18" i="13"/>
  <c r="V18" i="13"/>
  <c r="W17" i="13"/>
  <c r="U14" i="13"/>
  <c r="V14" i="13"/>
  <c r="W48" i="13"/>
  <c r="V48" i="13" s="1"/>
  <c r="W51" i="13"/>
  <c r="U51" i="13" s="1"/>
  <c r="U49" i="13"/>
  <c r="V49" i="13"/>
  <c r="U47" i="13"/>
  <c r="V47" i="13"/>
  <c r="U45" i="13"/>
  <c r="V45" i="13"/>
  <c r="U43" i="13"/>
  <c r="V43" i="13"/>
  <c r="X43" i="13" s="1"/>
  <c r="U41" i="13"/>
  <c r="V41" i="13"/>
  <c r="U39" i="13"/>
  <c r="V39" i="13"/>
  <c r="X39" i="13" s="1"/>
  <c r="U37" i="13"/>
  <c r="V37" i="13"/>
  <c r="U35" i="13"/>
  <c r="V35" i="13"/>
  <c r="U33" i="13"/>
  <c r="V33" i="13"/>
  <c r="U31" i="13"/>
  <c r="V31" i="13"/>
  <c r="X31" i="13" s="1"/>
  <c r="U29" i="13"/>
  <c r="V29" i="13"/>
  <c r="U27" i="13"/>
  <c r="V27" i="13"/>
  <c r="X27" i="13" s="1"/>
  <c r="U25" i="13"/>
  <c r="V25" i="13"/>
  <c r="U23" i="13"/>
  <c r="V23" i="13"/>
  <c r="U21" i="13"/>
  <c r="V21" i="13"/>
  <c r="U17" i="13"/>
  <c r="V17" i="13"/>
  <c r="U13" i="13"/>
  <c r="V13" i="13"/>
  <c r="U50" i="13"/>
  <c r="V50" i="13"/>
  <c r="U48" i="13"/>
  <c r="U46" i="13"/>
  <c r="V46" i="13"/>
  <c r="U44" i="13"/>
  <c r="V44" i="13"/>
  <c r="U42" i="13"/>
  <c r="V42" i="13"/>
  <c r="U40" i="13"/>
  <c r="V40" i="13"/>
  <c r="U38" i="13"/>
  <c r="V38" i="13"/>
  <c r="U36" i="13"/>
  <c r="V36" i="13"/>
  <c r="U34" i="13"/>
  <c r="V34" i="13"/>
  <c r="U32" i="13"/>
  <c r="V32" i="13"/>
  <c r="U30" i="13"/>
  <c r="V30" i="13"/>
  <c r="U28" i="13"/>
  <c r="V28" i="13"/>
  <c r="U26" i="13"/>
  <c r="V26" i="13"/>
  <c r="U24" i="13"/>
  <c r="V24" i="13"/>
  <c r="U22" i="13"/>
  <c r="V22" i="13"/>
  <c r="U19" i="13"/>
  <c r="V19" i="13"/>
  <c r="U15" i="13"/>
  <c r="V15" i="13"/>
  <c r="U11" i="13"/>
  <c r="V11" i="13"/>
  <c r="X16" i="13"/>
  <c r="X13" i="13" l="1"/>
  <c r="X18" i="13"/>
  <c r="X23" i="13"/>
  <c r="X35" i="13"/>
  <c r="X11" i="13"/>
  <c r="X19" i="13"/>
  <c r="X24" i="13"/>
  <c r="X28" i="13"/>
  <c r="X32" i="13"/>
  <c r="X36" i="13"/>
  <c r="X40" i="13"/>
  <c r="X44" i="13"/>
  <c r="X20" i="13"/>
  <c r="X47" i="13"/>
  <c r="X17" i="13"/>
  <c r="X14" i="13"/>
  <c r="X48" i="13"/>
  <c r="V51" i="13"/>
  <c r="X51" i="13" s="1"/>
  <c r="X15" i="13"/>
  <c r="X22" i="13"/>
  <c r="X26" i="13"/>
  <c r="X30" i="13"/>
  <c r="X34" i="13"/>
  <c r="X38" i="13"/>
  <c r="X42" i="13"/>
  <c r="X46" i="13"/>
  <c r="X50" i="13"/>
  <c r="X21" i="13"/>
  <c r="X25" i="13"/>
  <c r="X29" i="13"/>
  <c r="X33" i="13"/>
  <c r="X37" i="13"/>
  <c r="X41" i="13"/>
  <c r="X45" i="13"/>
  <c r="X49" i="13"/>
  <c r="C157" i="25" l="1"/>
  <c r="D157" i="25"/>
  <c r="C158" i="25"/>
  <c r="D158" i="25"/>
  <c r="C159" i="25"/>
  <c r="D159" i="25"/>
  <c r="C160" i="25"/>
  <c r="D160" i="25"/>
  <c r="C161" i="25"/>
  <c r="D161" i="25"/>
  <c r="C162" i="25"/>
  <c r="D162" i="25"/>
  <c r="A157" i="25"/>
  <c r="A158" i="25"/>
  <c r="A159" i="25"/>
  <c r="A160" i="25"/>
  <c r="A161" i="25"/>
  <c r="A162" i="25"/>
  <c r="A159" i="24"/>
  <c r="C159" i="24"/>
  <c r="D159" i="24"/>
  <c r="K159" i="24"/>
  <c r="N159" i="24"/>
  <c r="Q159" i="24"/>
  <c r="Y159" i="24" s="1"/>
  <c r="T159" i="24"/>
  <c r="W159" i="24"/>
  <c r="AB159" i="24"/>
  <c r="AM159" i="24" s="1"/>
  <c r="AE159" i="24"/>
  <c r="AH159" i="24"/>
  <c r="AK159" i="24"/>
  <c r="AP159" i="24"/>
  <c r="AS159" i="24"/>
  <c r="AV159" i="24"/>
  <c r="AY159" i="24"/>
  <c r="BA159" i="24" s="1"/>
  <c r="BD159" i="24"/>
  <c r="BI159" i="24" s="1"/>
  <c r="BG159" i="24"/>
  <c r="BL159" i="24"/>
  <c r="BQ159" i="24" s="1"/>
  <c r="BO159" i="24"/>
  <c r="BS159" i="24"/>
  <c r="BT159" i="24"/>
  <c r="BV159" i="24" l="1"/>
  <c r="BL11" i="24"/>
  <c r="BO11" i="24"/>
  <c r="BL12" i="24"/>
  <c r="BO12" i="24"/>
  <c r="BL13" i="24"/>
  <c r="BO13" i="24"/>
  <c r="BL14" i="24"/>
  <c r="BO14" i="24"/>
  <c r="BL15" i="24"/>
  <c r="BO15" i="24"/>
  <c r="BL16" i="24"/>
  <c r="BO16" i="24"/>
  <c r="BL17" i="24"/>
  <c r="BO17" i="24"/>
  <c r="BL18" i="24"/>
  <c r="BO18" i="24"/>
  <c r="BL19" i="24"/>
  <c r="BO19" i="24"/>
  <c r="BL20" i="24"/>
  <c r="BO20" i="24"/>
  <c r="BL21" i="24"/>
  <c r="BO21" i="24"/>
  <c r="BL22" i="24"/>
  <c r="BO22" i="24"/>
  <c r="BL23" i="24"/>
  <c r="BO23" i="24"/>
  <c r="BL24" i="24"/>
  <c r="BO24" i="24"/>
  <c r="BL25" i="24"/>
  <c r="BO25" i="24"/>
  <c r="BL26" i="24"/>
  <c r="BO26" i="24"/>
  <c r="BL27" i="24"/>
  <c r="BO27" i="24"/>
  <c r="BL28" i="24"/>
  <c r="BO28" i="24"/>
  <c r="BL29" i="24"/>
  <c r="BO29" i="24"/>
  <c r="BL30" i="24"/>
  <c r="BO30" i="24"/>
  <c r="BL31" i="24"/>
  <c r="BO31" i="24"/>
  <c r="BL32" i="24"/>
  <c r="BO32" i="24"/>
  <c r="BL33" i="24"/>
  <c r="BO33" i="24"/>
  <c r="BL34" i="24"/>
  <c r="BO34" i="24"/>
  <c r="BL35" i="24"/>
  <c r="BO35" i="24"/>
  <c r="BL36" i="24"/>
  <c r="BO36" i="24"/>
  <c r="BL37" i="24"/>
  <c r="BO37" i="24"/>
  <c r="BL38" i="24"/>
  <c r="BO38" i="24"/>
  <c r="BL39" i="24"/>
  <c r="BO39" i="24"/>
  <c r="BL40" i="24"/>
  <c r="BO40" i="24"/>
  <c r="BL41" i="24"/>
  <c r="BO41" i="24"/>
  <c r="BL42" i="24"/>
  <c r="BO42" i="24"/>
  <c r="BL43" i="24"/>
  <c r="BO43" i="24"/>
  <c r="BL44" i="24"/>
  <c r="BO44" i="24"/>
  <c r="BL45" i="24"/>
  <c r="BO45" i="24"/>
  <c r="BL46" i="24"/>
  <c r="BO46" i="24"/>
  <c r="BL47" i="24"/>
  <c r="BO47" i="24"/>
  <c r="BL48" i="24"/>
  <c r="BO48" i="24"/>
  <c r="BL49" i="24"/>
  <c r="BO49" i="24"/>
  <c r="BL50" i="24"/>
  <c r="BO50" i="24"/>
  <c r="BL51" i="24"/>
  <c r="BO51" i="24"/>
  <c r="BL52" i="24"/>
  <c r="BO52" i="24"/>
  <c r="BL53" i="24"/>
  <c r="BO53" i="24"/>
  <c r="BL54" i="24"/>
  <c r="BO54" i="24"/>
  <c r="BL55" i="24"/>
  <c r="BO55" i="24"/>
  <c r="BL56" i="24"/>
  <c r="BO56" i="24"/>
  <c r="BL57" i="24"/>
  <c r="BO57" i="24"/>
  <c r="BL58" i="24"/>
  <c r="BO58" i="24"/>
  <c r="BL59" i="24"/>
  <c r="BO59" i="24"/>
  <c r="BL60" i="24"/>
  <c r="BO60" i="24"/>
  <c r="BL61" i="24"/>
  <c r="BO61" i="24"/>
  <c r="BL62" i="24"/>
  <c r="BO62" i="24"/>
  <c r="BL63" i="24"/>
  <c r="BO63" i="24"/>
  <c r="BL64" i="24"/>
  <c r="BO64" i="24"/>
  <c r="BL65" i="24"/>
  <c r="BO65" i="24"/>
  <c r="BL66" i="24"/>
  <c r="BO66" i="24"/>
  <c r="BL67" i="24"/>
  <c r="BO67" i="24"/>
  <c r="BL68" i="24"/>
  <c r="BO68" i="24"/>
  <c r="BL69" i="24"/>
  <c r="BO69" i="24"/>
  <c r="BL70" i="24"/>
  <c r="BO70" i="24"/>
  <c r="BL71" i="24"/>
  <c r="BO71" i="24"/>
  <c r="BL72" i="24"/>
  <c r="BO72" i="24"/>
  <c r="BL73" i="24"/>
  <c r="BO73" i="24"/>
  <c r="BL74" i="24"/>
  <c r="BO74" i="24"/>
  <c r="BL75" i="24"/>
  <c r="BO75" i="24"/>
  <c r="BL76" i="24"/>
  <c r="BO76" i="24"/>
  <c r="BL77" i="24"/>
  <c r="BO77" i="24"/>
  <c r="BL78" i="24"/>
  <c r="BO78" i="24"/>
  <c r="BL79" i="24"/>
  <c r="BO79" i="24"/>
  <c r="BL80" i="24"/>
  <c r="BO80" i="24"/>
  <c r="BL81" i="24"/>
  <c r="BO81" i="24"/>
  <c r="BL82" i="24"/>
  <c r="BO82" i="24"/>
  <c r="BL83" i="24"/>
  <c r="BO83" i="24"/>
  <c r="BL84" i="24"/>
  <c r="BO84" i="24"/>
  <c r="BL85" i="24"/>
  <c r="BO85" i="24"/>
  <c r="BL86" i="24"/>
  <c r="BO86" i="24"/>
  <c r="BL87" i="24"/>
  <c r="BO87" i="24"/>
  <c r="BL88" i="24"/>
  <c r="BO88" i="24"/>
  <c r="BL89" i="24"/>
  <c r="BO89" i="24"/>
  <c r="BL90" i="24"/>
  <c r="BO90" i="24"/>
  <c r="BL91" i="24"/>
  <c r="BO91" i="24"/>
  <c r="BL92" i="24"/>
  <c r="BO92" i="24"/>
  <c r="BL93" i="24"/>
  <c r="BO93" i="24"/>
  <c r="BL94" i="24"/>
  <c r="BO94" i="24"/>
  <c r="BL95" i="24"/>
  <c r="BO95" i="24"/>
  <c r="BL96" i="24"/>
  <c r="BO96" i="24"/>
  <c r="BL97" i="24"/>
  <c r="BO97" i="24"/>
  <c r="BL98" i="24"/>
  <c r="BO98" i="24"/>
  <c r="BL99" i="24"/>
  <c r="BO99" i="24"/>
  <c r="BL100" i="24"/>
  <c r="BO100" i="24"/>
  <c r="BL101" i="24"/>
  <c r="BO101" i="24"/>
  <c r="BL102" i="24"/>
  <c r="BO102" i="24"/>
  <c r="BL103" i="24"/>
  <c r="BO103" i="24"/>
  <c r="BL104" i="24"/>
  <c r="BO104" i="24"/>
  <c r="BL105" i="24"/>
  <c r="BO105" i="24"/>
  <c r="BL106" i="24"/>
  <c r="BO106" i="24"/>
  <c r="BL107" i="24"/>
  <c r="BO107" i="24"/>
  <c r="BL108" i="24"/>
  <c r="BO108" i="24"/>
  <c r="BL109" i="24"/>
  <c r="BO109" i="24"/>
  <c r="BL110" i="24"/>
  <c r="BO110" i="24"/>
  <c r="BL111" i="24"/>
  <c r="BO111" i="24"/>
  <c r="BL112" i="24"/>
  <c r="BO112" i="24"/>
  <c r="BL113" i="24"/>
  <c r="BO113" i="24"/>
  <c r="BL114" i="24"/>
  <c r="BO114" i="24"/>
  <c r="BL115" i="24"/>
  <c r="BO115" i="24"/>
  <c r="BL116" i="24"/>
  <c r="BO116" i="24"/>
  <c r="BL117" i="24"/>
  <c r="BO117" i="24"/>
  <c r="BL118" i="24"/>
  <c r="BO118" i="24"/>
  <c r="BL119" i="24"/>
  <c r="BO119" i="24"/>
  <c r="BL120" i="24"/>
  <c r="BO120" i="24"/>
  <c r="BL121" i="24"/>
  <c r="BO121" i="24"/>
  <c r="BL122" i="24"/>
  <c r="BO122" i="24"/>
  <c r="BL123" i="24"/>
  <c r="BO123" i="24"/>
  <c r="BL124" i="24"/>
  <c r="BO124" i="24"/>
  <c r="BL125" i="24"/>
  <c r="BO125" i="24"/>
  <c r="BL126" i="24"/>
  <c r="BO126" i="24"/>
  <c r="BL127" i="24"/>
  <c r="BO127" i="24"/>
  <c r="BL128" i="24"/>
  <c r="BO128" i="24"/>
  <c r="BL129" i="24"/>
  <c r="BO129" i="24"/>
  <c r="BL130" i="24"/>
  <c r="BO130" i="24"/>
  <c r="BL131" i="24"/>
  <c r="BO131" i="24"/>
  <c r="BL132" i="24"/>
  <c r="BO132" i="24"/>
  <c r="BL133" i="24"/>
  <c r="BO133" i="24"/>
  <c r="BL134" i="24"/>
  <c r="BO134" i="24"/>
  <c r="BL135" i="24"/>
  <c r="BO135" i="24"/>
  <c r="BL136" i="24"/>
  <c r="BO136" i="24"/>
  <c r="BL137" i="24"/>
  <c r="BO137" i="24"/>
  <c r="BL138" i="24"/>
  <c r="BO138" i="24"/>
  <c r="BL139" i="24"/>
  <c r="BO139" i="24"/>
  <c r="BL140" i="24"/>
  <c r="BO140" i="24"/>
  <c r="BL141" i="24"/>
  <c r="BO141" i="24"/>
  <c r="BL142" i="24"/>
  <c r="BO142" i="24"/>
  <c r="BL143" i="24"/>
  <c r="BO143" i="24"/>
  <c r="BL144" i="24"/>
  <c r="BO144" i="24"/>
  <c r="BL145" i="24"/>
  <c r="BO145" i="24"/>
  <c r="BL146" i="24"/>
  <c r="BO146" i="24"/>
  <c r="BL147" i="24"/>
  <c r="BO147" i="24"/>
  <c r="BL148" i="24"/>
  <c r="BO148" i="24"/>
  <c r="BL149" i="24"/>
  <c r="BO149" i="24"/>
  <c r="BL150" i="24"/>
  <c r="BO150" i="24"/>
  <c r="BL151" i="24"/>
  <c r="BO151" i="24"/>
  <c r="BL152" i="24"/>
  <c r="BO152" i="24"/>
  <c r="BL153" i="24"/>
  <c r="BO153" i="24"/>
  <c r="BL154" i="24"/>
  <c r="BO154" i="24"/>
  <c r="BL155" i="24"/>
  <c r="BO155" i="24"/>
  <c r="BL156" i="24"/>
  <c r="BO156" i="24"/>
  <c r="BL157" i="24"/>
  <c r="BO157" i="24"/>
  <c r="BL158" i="24"/>
  <c r="BO158" i="24"/>
  <c r="BL160" i="24"/>
  <c r="BO160" i="24"/>
  <c r="BL161" i="24"/>
  <c r="BO161" i="24"/>
  <c r="BL162" i="24"/>
  <c r="BO162" i="24"/>
  <c r="BO10" i="24"/>
  <c r="BL10" i="24"/>
  <c r="BL163" i="24" s="1"/>
  <c r="BG11" i="24"/>
  <c r="BG12" i="24"/>
  <c r="BG13" i="24"/>
  <c r="BG14" i="24"/>
  <c r="BG15" i="24"/>
  <c r="BG16" i="24"/>
  <c r="BG17" i="24"/>
  <c r="BG18" i="24"/>
  <c r="BG19" i="24"/>
  <c r="BG20" i="24"/>
  <c r="BG21" i="24"/>
  <c r="BG22" i="24"/>
  <c r="BG23" i="24"/>
  <c r="BG24" i="24"/>
  <c r="BG25" i="24"/>
  <c r="BG26" i="24"/>
  <c r="BG27" i="24"/>
  <c r="BG28" i="24"/>
  <c r="BG29" i="24"/>
  <c r="BG30" i="24"/>
  <c r="BG31" i="24"/>
  <c r="BG32" i="24"/>
  <c r="BG33" i="24"/>
  <c r="BG34" i="24"/>
  <c r="BG35" i="24"/>
  <c r="BG36" i="24"/>
  <c r="BG37" i="24"/>
  <c r="BG38" i="24"/>
  <c r="BG39" i="24"/>
  <c r="BG40" i="24"/>
  <c r="BG41" i="24"/>
  <c r="BG42" i="24"/>
  <c r="BG43" i="24"/>
  <c r="BG44" i="24"/>
  <c r="BG45" i="24"/>
  <c r="BG46" i="24"/>
  <c r="BG47" i="24"/>
  <c r="BG48" i="24"/>
  <c r="BG49" i="24"/>
  <c r="BG50" i="24"/>
  <c r="BG51" i="24"/>
  <c r="BG52" i="24"/>
  <c r="BG53" i="24"/>
  <c r="BG54" i="24"/>
  <c r="BG55" i="24"/>
  <c r="BG56" i="24"/>
  <c r="BG57" i="24"/>
  <c r="BG58" i="24"/>
  <c r="BG59" i="24"/>
  <c r="BG60" i="24"/>
  <c r="BG61" i="24"/>
  <c r="BG62" i="24"/>
  <c r="BG63" i="24"/>
  <c r="BG64" i="24"/>
  <c r="BG65" i="24"/>
  <c r="BG66" i="24"/>
  <c r="BG67" i="24"/>
  <c r="BG68" i="24"/>
  <c r="BG69" i="24"/>
  <c r="BG70" i="24"/>
  <c r="BG71" i="24"/>
  <c r="BG72" i="24"/>
  <c r="BG73" i="24"/>
  <c r="BG74" i="24"/>
  <c r="BG75" i="24"/>
  <c r="BG76" i="24"/>
  <c r="BG77" i="24"/>
  <c r="BG78" i="24"/>
  <c r="BG79" i="24"/>
  <c r="BG80" i="24"/>
  <c r="BG81" i="24"/>
  <c r="BG82" i="24"/>
  <c r="BG83" i="24"/>
  <c r="BG84" i="24"/>
  <c r="BG85" i="24"/>
  <c r="BG86" i="24"/>
  <c r="BG87" i="24"/>
  <c r="BG88" i="24"/>
  <c r="BG89" i="24"/>
  <c r="BG90" i="24"/>
  <c r="BG91" i="24"/>
  <c r="BG92" i="24"/>
  <c r="BG93" i="24"/>
  <c r="BG94" i="24"/>
  <c r="BG95" i="24"/>
  <c r="BG96" i="24"/>
  <c r="BG97" i="24"/>
  <c r="BG98" i="24"/>
  <c r="BG99" i="24"/>
  <c r="BG100" i="24"/>
  <c r="BG101" i="24"/>
  <c r="BG102" i="24"/>
  <c r="BG103" i="24"/>
  <c r="BG104" i="24"/>
  <c r="BG105" i="24"/>
  <c r="BG106" i="24"/>
  <c r="BG107" i="24"/>
  <c r="BG108" i="24"/>
  <c r="BG109" i="24"/>
  <c r="BG110" i="24"/>
  <c r="BG111" i="24"/>
  <c r="BG112" i="24"/>
  <c r="BG113" i="24"/>
  <c r="BG114" i="24"/>
  <c r="BG115" i="24"/>
  <c r="BG116" i="24"/>
  <c r="BG117" i="24"/>
  <c r="BG118" i="24"/>
  <c r="BG119" i="24"/>
  <c r="BG120" i="24"/>
  <c r="BG121" i="24"/>
  <c r="BG122" i="24"/>
  <c r="BG123" i="24"/>
  <c r="BG124" i="24"/>
  <c r="BG125" i="24"/>
  <c r="BG126" i="24"/>
  <c r="BG127" i="24"/>
  <c r="BG128" i="24"/>
  <c r="BG129" i="24"/>
  <c r="BG130" i="24"/>
  <c r="BG131" i="24"/>
  <c r="BG132" i="24"/>
  <c r="BG133" i="24"/>
  <c r="BG134" i="24"/>
  <c r="BG135" i="24"/>
  <c r="BG136" i="24"/>
  <c r="BG137" i="24"/>
  <c r="BG138" i="24"/>
  <c r="BG139" i="24"/>
  <c r="BG140" i="24"/>
  <c r="BG141" i="24"/>
  <c r="BG142" i="24"/>
  <c r="BG143" i="24"/>
  <c r="BG144" i="24"/>
  <c r="BG145" i="24"/>
  <c r="BG146" i="24"/>
  <c r="BG147" i="24"/>
  <c r="BG148" i="24"/>
  <c r="BG149" i="24"/>
  <c r="BG150" i="24"/>
  <c r="BG151" i="24"/>
  <c r="BG152" i="24"/>
  <c r="BG153" i="24"/>
  <c r="BG154" i="24"/>
  <c r="BG155" i="24"/>
  <c r="BG156" i="24"/>
  <c r="BG157" i="24"/>
  <c r="BG158" i="24"/>
  <c r="BG160" i="24"/>
  <c r="BG161" i="24"/>
  <c r="BG162" i="24"/>
  <c r="BD11" i="24"/>
  <c r="BD12" i="24"/>
  <c r="BD13" i="24"/>
  <c r="BD14" i="24"/>
  <c r="BD15" i="24"/>
  <c r="BD16" i="24"/>
  <c r="BD17" i="24"/>
  <c r="BD18" i="24"/>
  <c r="BD19" i="24"/>
  <c r="BD20" i="24"/>
  <c r="BD21" i="24"/>
  <c r="BD22" i="24"/>
  <c r="BD23" i="24"/>
  <c r="BD24" i="24"/>
  <c r="BD25" i="24"/>
  <c r="BD26" i="24"/>
  <c r="BD27" i="24"/>
  <c r="BD28" i="24"/>
  <c r="BD29" i="24"/>
  <c r="BD30" i="24"/>
  <c r="BD31" i="24"/>
  <c r="BD32" i="24"/>
  <c r="BD33" i="24"/>
  <c r="BD34" i="24"/>
  <c r="BD35" i="24"/>
  <c r="BD36" i="24"/>
  <c r="BD37" i="24"/>
  <c r="BD38" i="24"/>
  <c r="BD39" i="24"/>
  <c r="BD40" i="24"/>
  <c r="BD41" i="24"/>
  <c r="BD42" i="24"/>
  <c r="BD43" i="24"/>
  <c r="BD44" i="24"/>
  <c r="BD45" i="24"/>
  <c r="BD46" i="24"/>
  <c r="BD47" i="24"/>
  <c r="BD48" i="24"/>
  <c r="BD49" i="24"/>
  <c r="BD50" i="24"/>
  <c r="BD51" i="24"/>
  <c r="BD52" i="24"/>
  <c r="BD53" i="24"/>
  <c r="BD54" i="24"/>
  <c r="BD55" i="24"/>
  <c r="BD56" i="24"/>
  <c r="BD57" i="24"/>
  <c r="BD58" i="24"/>
  <c r="BD59" i="24"/>
  <c r="BD60" i="24"/>
  <c r="BD61" i="24"/>
  <c r="BD62" i="24"/>
  <c r="BD63" i="24"/>
  <c r="BD64" i="24"/>
  <c r="BD65" i="24"/>
  <c r="BD66" i="24"/>
  <c r="BD67" i="24"/>
  <c r="BD68" i="24"/>
  <c r="BD69" i="24"/>
  <c r="BD70" i="24"/>
  <c r="BD71" i="24"/>
  <c r="BD72" i="24"/>
  <c r="BD73" i="24"/>
  <c r="BD74" i="24"/>
  <c r="BD75" i="24"/>
  <c r="BD76" i="24"/>
  <c r="BD77" i="24"/>
  <c r="BD78" i="24"/>
  <c r="BD79" i="24"/>
  <c r="BD80" i="24"/>
  <c r="BD81" i="24"/>
  <c r="BD82" i="24"/>
  <c r="BD83" i="24"/>
  <c r="BD84" i="24"/>
  <c r="BD85" i="24"/>
  <c r="BD86" i="24"/>
  <c r="BD87" i="24"/>
  <c r="BD88" i="24"/>
  <c r="BD89" i="24"/>
  <c r="BD90" i="24"/>
  <c r="BD91" i="24"/>
  <c r="BD92" i="24"/>
  <c r="BD93" i="24"/>
  <c r="BD94" i="24"/>
  <c r="BD95" i="24"/>
  <c r="BD96" i="24"/>
  <c r="BD97" i="24"/>
  <c r="BD98" i="24"/>
  <c r="BD99" i="24"/>
  <c r="BD100" i="24"/>
  <c r="BD101" i="24"/>
  <c r="BD102" i="24"/>
  <c r="BD103" i="24"/>
  <c r="BD104" i="24"/>
  <c r="BD105" i="24"/>
  <c r="BD106" i="24"/>
  <c r="BD107" i="24"/>
  <c r="BD108" i="24"/>
  <c r="BD109" i="24"/>
  <c r="BD110" i="24"/>
  <c r="BD111" i="24"/>
  <c r="BD112" i="24"/>
  <c r="BD113" i="24"/>
  <c r="BD114" i="24"/>
  <c r="BD115" i="24"/>
  <c r="BD116" i="24"/>
  <c r="BD117" i="24"/>
  <c r="BD118" i="24"/>
  <c r="BD119" i="24"/>
  <c r="BD120" i="24"/>
  <c r="BD121" i="24"/>
  <c r="BD122" i="24"/>
  <c r="BD123" i="24"/>
  <c r="BD124" i="24"/>
  <c r="BD125" i="24"/>
  <c r="BD126" i="24"/>
  <c r="BD127" i="24"/>
  <c r="BD128" i="24"/>
  <c r="BD129" i="24"/>
  <c r="BD130" i="24"/>
  <c r="BD131" i="24"/>
  <c r="BD132" i="24"/>
  <c r="BD133" i="24"/>
  <c r="BD134" i="24"/>
  <c r="BD135" i="24"/>
  <c r="BD136" i="24"/>
  <c r="BD137" i="24"/>
  <c r="BD138" i="24"/>
  <c r="BD139" i="24"/>
  <c r="BD140" i="24"/>
  <c r="BD141" i="24"/>
  <c r="BD142" i="24"/>
  <c r="BD143" i="24"/>
  <c r="BD144" i="24"/>
  <c r="BD145" i="24"/>
  <c r="BD146" i="24"/>
  <c r="BD147" i="24"/>
  <c r="BD148" i="24"/>
  <c r="BD149" i="24"/>
  <c r="BD150" i="24"/>
  <c r="BD151" i="24"/>
  <c r="BD152" i="24"/>
  <c r="BD153" i="24"/>
  <c r="BD154" i="24"/>
  <c r="BD155" i="24"/>
  <c r="BD156" i="24"/>
  <c r="BD157" i="24"/>
  <c r="BD158" i="24"/>
  <c r="BD160" i="24"/>
  <c r="BD161" i="24"/>
  <c r="BD162" i="24"/>
  <c r="BG10" i="24"/>
  <c r="BD10" i="24"/>
  <c r="BA10" i="24"/>
  <c r="AP11" i="24"/>
  <c r="AS11" i="24"/>
  <c r="AV11" i="24"/>
  <c r="AY11" i="24"/>
  <c r="AP12" i="24"/>
  <c r="AS12" i="24"/>
  <c r="AV12" i="24"/>
  <c r="AY12" i="24"/>
  <c r="AP13" i="24"/>
  <c r="AS13" i="24"/>
  <c r="AV13" i="24"/>
  <c r="AY13" i="24"/>
  <c r="AP14" i="24"/>
  <c r="AS14" i="24"/>
  <c r="AV14" i="24"/>
  <c r="AY14" i="24"/>
  <c r="AP15" i="24"/>
  <c r="AS15" i="24"/>
  <c r="AV15" i="24"/>
  <c r="AY15" i="24"/>
  <c r="AP16" i="24"/>
  <c r="AS16" i="24"/>
  <c r="AV16" i="24"/>
  <c r="AY16" i="24"/>
  <c r="AP17" i="24"/>
  <c r="AS17" i="24"/>
  <c r="AV17" i="24"/>
  <c r="AY17" i="24"/>
  <c r="AP18" i="24"/>
  <c r="AS18" i="24"/>
  <c r="AV18" i="24"/>
  <c r="AY18" i="24"/>
  <c r="AP19" i="24"/>
  <c r="AS19" i="24"/>
  <c r="AV19" i="24"/>
  <c r="AY19" i="24"/>
  <c r="AP20" i="24"/>
  <c r="AS20" i="24"/>
  <c r="AV20" i="24"/>
  <c r="AY20" i="24"/>
  <c r="AP21" i="24"/>
  <c r="AS21" i="24"/>
  <c r="AV21" i="24"/>
  <c r="AY21" i="24"/>
  <c r="AP22" i="24"/>
  <c r="AS22" i="24"/>
  <c r="AV22" i="24"/>
  <c r="AY22" i="24"/>
  <c r="AP23" i="24"/>
  <c r="AS23" i="24"/>
  <c r="AV23" i="24"/>
  <c r="AY23" i="24"/>
  <c r="AP24" i="24"/>
  <c r="AS24" i="24"/>
  <c r="AV24" i="24"/>
  <c r="AY24" i="24"/>
  <c r="AP25" i="24"/>
  <c r="AS25" i="24"/>
  <c r="AV25" i="24"/>
  <c r="AY25" i="24"/>
  <c r="AP26" i="24"/>
  <c r="AS26" i="24"/>
  <c r="AV26" i="24"/>
  <c r="AY26" i="24"/>
  <c r="AP27" i="24"/>
  <c r="AS27" i="24"/>
  <c r="AV27" i="24"/>
  <c r="AY27" i="24"/>
  <c r="AP28" i="24"/>
  <c r="AS28" i="24"/>
  <c r="AV28" i="24"/>
  <c r="AY28" i="24"/>
  <c r="AP29" i="24"/>
  <c r="AS29" i="24"/>
  <c r="AV29" i="24"/>
  <c r="AY29" i="24"/>
  <c r="AP30" i="24"/>
  <c r="AS30" i="24"/>
  <c r="AV30" i="24"/>
  <c r="AY30" i="24"/>
  <c r="AP31" i="24"/>
  <c r="AS31" i="24"/>
  <c r="AV31" i="24"/>
  <c r="AY31" i="24"/>
  <c r="AP32" i="24"/>
  <c r="AS32" i="24"/>
  <c r="AV32" i="24"/>
  <c r="AY32" i="24"/>
  <c r="AP33" i="24"/>
  <c r="AS33" i="24"/>
  <c r="AV33" i="24"/>
  <c r="AY33" i="24"/>
  <c r="AP34" i="24"/>
  <c r="AS34" i="24"/>
  <c r="AV34" i="24"/>
  <c r="AY34" i="24"/>
  <c r="AP35" i="24"/>
  <c r="AS35" i="24"/>
  <c r="AV35" i="24"/>
  <c r="AY35" i="24"/>
  <c r="AP36" i="24"/>
  <c r="AS36" i="24"/>
  <c r="AV36" i="24"/>
  <c r="AY36" i="24"/>
  <c r="AP37" i="24"/>
  <c r="AS37" i="24"/>
  <c r="AV37" i="24"/>
  <c r="AY37" i="24"/>
  <c r="AP38" i="24"/>
  <c r="AS38" i="24"/>
  <c r="AV38" i="24"/>
  <c r="AY38" i="24"/>
  <c r="AP39" i="24"/>
  <c r="AS39" i="24"/>
  <c r="AV39" i="24"/>
  <c r="AY39" i="24"/>
  <c r="AP40" i="24"/>
  <c r="AS40" i="24"/>
  <c r="AV40" i="24"/>
  <c r="AY40" i="24"/>
  <c r="AP41" i="24"/>
  <c r="AS41" i="24"/>
  <c r="AV41" i="24"/>
  <c r="AY41" i="24"/>
  <c r="AP42" i="24"/>
  <c r="AS42" i="24"/>
  <c r="AV42" i="24"/>
  <c r="AY42" i="24"/>
  <c r="AP43" i="24"/>
  <c r="AS43" i="24"/>
  <c r="AV43" i="24"/>
  <c r="AY43" i="24"/>
  <c r="AP44" i="24"/>
  <c r="AS44" i="24"/>
  <c r="AV44" i="24"/>
  <c r="AY44" i="24"/>
  <c r="AP45" i="24"/>
  <c r="AS45" i="24"/>
  <c r="AV45" i="24"/>
  <c r="AY45" i="24"/>
  <c r="AP46" i="24"/>
  <c r="AS46" i="24"/>
  <c r="AV46" i="24"/>
  <c r="AY46" i="24"/>
  <c r="AP47" i="24"/>
  <c r="AS47" i="24"/>
  <c r="AV47" i="24"/>
  <c r="AY47" i="24"/>
  <c r="AP48" i="24"/>
  <c r="AS48" i="24"/>
  <c r="AV48" i="24"/>
  <c r="AY48" i="24"/>
  <c r="AP49" i="24"/>
  <c r="AS49" i="24"/>
  <c r="AV49" i="24"/>
  <c r="AY49" i="24"/>
  <c r="AP50" i="24"/>
  <c r="AS50" i="24"/>
  <c r="AV50" i="24"/>
  <c r="AY50" i="24"/>
  <c r="AP51" i="24"/>
  <c r="AS51" i="24"/>
  <c r="AV51" i="24"/>
  <c r="AY51" i="24"/>
  <c r="AP52" i="24"/>
  <c r="AS52" i="24"/>
  <c r="AV52" i="24"/>
  <c r="AY52" i="24"/>
  <c r="AP53" i="24"/>
  <c r="AS53" i="24"/>
  <c r="AV53" i="24"/>
  <c r="AY53" i="24"/>
  <c r="AP54" i="24"/>
  <c r="AS54" i="24"/>
  <c r="AV54" i="24"/>
  <c r="AY54" i="24"/>
  <c r="AP55" i="24"/>
  <c r="AS55" i="24"/>
  <c r="AV55" i="24"/>
  <c r="AY55" i="24"/>
  <c r="AP56" i="24"/>
  <c r="AS56" i="24"/>
  <c r="AV56" i="24"/>
  <c r="AY56" i="24"/>
  <c r="AP57" i="24"/>
  <c r="AS57" i="24"/>
  <c r="AV57" i="24"/>
  <c r="AY57" i="24"/>
  <c r="AP58" i="24"/>
  <c r="AS58" i="24"/>
  <c r="AV58" i="24"/>
  <c r="AY58" i="24"/>
  <c r="AP59" i="24"/>
  <c r="AS59" i="24"/>
  <c r="AV59" i="24"/>
  <c r="AY59" i="24"/>
  <c r="AP60" i="24"/>
  <c r="AS60" i="24"/>
  <c r="AV60" i="24"/>
  <c r="AY60" i="24"/>
  <c r="AP61" i="24"/>
  <c r="AS61" i="24"/>
  <c r="AV61" i="24"/>
  <c r="AY61" i="24"/>
  <c r="AP62" i="24"/>
  <c r="AS62" i="24"/>
  <c r="AV62" i="24"/>
  <c r="AY62" i="24"/>
  <c r="AP63" i="24"/>
  <c r="AS63" i="24"/>
  <c r="AV63" i="24"/>
  <c r="AY63" i="24"/>
  <c r="AP64" i="24"/>
  <c r="AS64" i="24"/>
  <c r="AV64" i="24"/>
  <c r="AY64" i="24"/>
  <c r="AP65" i="24"/>
  <c r="AS65" i="24"/>
  <c r="AV65" i="24"/>
  <c r="AY65" i="24"/>
  <c r="AP66" i="24"/>
  <c r="AS66" i="24"/>
  <c r="AV66" i="24"/>
  <c r="AY66" i="24"/>
  <c r="AP67" i="24"/>
  <c r="AS67" i="24"/>
  <c r="AV67" i="24"/>
  <c r="AY67" i="24"/>
  <c r="AP68" i="24"/>
  <c r="AS68" i="24"/>
  <c r="AV68" i="24"/>
  <c r="AY68" i="24"/>
  <c r="AP69" i="24"/>
  <c r="AS69" i="24"/>
  <c r="AV69" i="24"/>
  <c r="AY69" i="24"/>
  <c r="AP70" i="24"/>
  <c r="AS70" i="24"/>
  <c r="AV70" i="24"/>
  <c r="AY70" i="24"/>
  <c r="AP71" i="24"/>
  <c r="AS71" i="24"/>
  <c r="AV71" i="24"/>
  <c r="AY71" i="24"/>
  <c r="AP72" i="24"/>
  <c r="AS72" i="24"/>
  <c r="AV72" i="24"/>
  <c r="AY72" i="24"/>
  <c r="AP73" i="24"/>
  <c r="AS73" i="24"/>
  <c r="AV73" i="24"/>
  <c r="AY73" i="24"/>
  <c r="AP74" i="24"/>
  <c r="AS74" i="24"/>
  <c r="AV74" i="24"/>
  <c r="AY74" i="24"/>
  <c r="AP75" i="24"/>
  <c r="AS75" i="24"/>
  <c r="AV75" i="24"/>
  <c r="AY75" i="24"/>
  <c r="AP76" i="24"/>
  <c r="AS76" i="24"/>
  <c r="AV76" i="24"/>
  <c r="AY76" i="24"/>
  <c r="AP77" i="24"/>
  <c r="AS77" i="24"/>
  <c r="AV77" i="24"/>
  <c r="AY77" i="24"/>
  <c r="AP78" i="24"/>
  <c r="AS78" i="24"/>
  <c r="AV78" i="24"/>
  <c r="AY78" i="24"/>
  <c r="AP79" i="24"/>
  <c r="AS79" i="24"/>
  <c r="AV79" i="24"/>
  <c r="AY79" i="24"/>
  <c r="AP80" i="24"/>
  <c r="AS80" i="24"/>
  <c r="AV80" i="24"/>
  <c r="AY80" i="24"/>
  <c r="AP81" i="24"/>
  <c r="AS81" i="24"/>
  <c r="AV81" i="24"/>
  <c r="AY81" i="24"/>
  <c r="AP82" i="24"/>
  <c r="AS82" i="24"/>
  <c r="AV82" i="24"/>
  <c r="AY82" i="24"/>
  <c r="AP83" i="24"/>
  <c r="AS83" i="24"/>
  <c r="AV83" i="24"/>
  <c r="AY83" i="24"/>
  <c r="AP84" i="24"/>
  <c r="AS84" i="24"/>
  <c r="AV84" i="24"/>
  <c r="AY84" i="24"/>
  <c r="AP85" i="24"/>
  <c r="AS85" i="24"/>
  <c r="AV85" i="24"/>
  <c r="AY85" i="24"/>
  <c r="AP86" i="24"/>
  <c r="AS86" i="24"/>
  <c r="AV86" i="24"/>
  <c r="AY86" i="24"/>
  <c r="AP87" i="24"/>
  <c r="AS87" i="24"/>
  <c r="AV87" i="24"/>
  <c r="AY87" i="24"/>
  <c r="AP88" i="24"/>
  <c r="AS88" i="24"/>
  <c r="AV88" i="24"/>
  <c r="AY88" i="24"/>
  <c r="AP89" i="24"/>
  <c r="AS89" i="24"/>
  <c r="AV89" i="24"/>
  <c r="AY89" i="24"/>
  <c r="AP90" i="24"/>
  <c r="AS90" i="24"/>
  <c r="AV90" i="24"/>
  <c r="AY90" i="24"/>
  <c r="AP91" i="24"/>
  <c r="AS91" i="24"/>
  <c r="AV91" i="24"/>
  <c r="AY91" i="24"/>
  <c r="AP92" i="24"/>
  <c r="AS92" i="24"/>
  <c r="AV92" i="24"/>
  <c r="AY92" i="24"/>
  <c r="AP93" i="24"/>
  <c r="AS93" i="24"/>
  <c r="AV93" i="24"/>
  <c r="AY93" i="24"/>
  <c r="AP94" i="24"/>
  <c r="AS94" i="24"/>
  <c r="AV94" i="24"/>
  <c r="AY94" i="24"/>
  <c r="AP95" i="24"/>
  <c r="AS95" i="24"/>
  <c r="AV95" i="24"/>
  <c r="AY95" i="24"/>
  <c r="AP96" i="24"/>
  <c r="AS96" i="24"/>
  <c r="AV96" i="24"/>
  <c r="AY96" i="24"/>
  <c r="AP97" i="24"/>
  <c r="AS97" i="24"/>
  <c r="AV97" i="24"/>
  <c r="AY97" i="24"/>
  <c r="AP98" i="24"/>
  <c r="AS98" i="24"/>
  <c r="AV98" i="24"/>
  <c r="AY98" i="24"/>
  <c r="AP99" i="24"/>
  <c r="AS99" i="24"/>
  <c r="AV99" i="24"/>
  <c r="AY99" i="24"/>
  <c r="AP100" i="24"/>
  <c r="AS100" i="24"/>
  <c r="AV100" i="24"/>
  <c r="AY100" i="24"/>
  <c r="AP101" i="24"/>
  <c r="AS101" i="24"/>
  <c r="AV101" i="24"/>
  <c r="AY101" i="24"/>
  <c r="AP102" i="24"/>
  <c r="AS102" i="24"/>
  <c r="AV102" i="24"/>
  <c r="AY102" i="24"/>
  <c r="AP103" i="24"/>
  <c r="AS103" i="24"/>
  <c r="AV103" i="24"/>
  <c r="AY103" i="24"/>
  <c r="AP104" i="24"/>
  <c r="AS104" i="24"/>
  <c r="AV104" i="24"/>
  <c r="AY104" i="24"/>
  <c r="AP105" i="24"/>
  <c r="AS105" i="24"/>
  <c r="AV105" i="24"/>
  <c r="AY105" i="24"/>
  <c r="AP106" i="24"/>
  <c r="AS106" i="24"/>
  <c r="AV106" i="24"/>
  <c r="AY106" i="24"/>
  <c r="AP107" i="24"/>
  <c r="AS107" i="24"/>
  <c r="AV107" i="24"/>
  <c r="AY107" i="24"/>
  <c r="AP108" i="24"/>
  <c r="AS108" i="24"/>
  <c r="AV108" i="24"/>
  <c r="AY108" i="24"/>
  <c r="AP109" i="24"/>
  <c r="AS109" i="24"/>
  <c r="AV109" i="24"/>
  <c r="AY109" i="24"/>
  <c r="AP110" i="24"/>
  <c r="AS110" i="24"/>
  <c r="AV110" i="24"/>
  <c r="AY110" i="24"/>
  <c r="AP111" i="24"/>
  <c r="AS111" i="24"/>
  <c r="AV111" i="24"/>
  <c r="AY111" i="24"/>
  <c r="AP112" i="24"/>
  <c r="AS112" i="24"/>
  <c r="AV112" i="24"/>
  <c r="AY112" i="24"/>
  <c r="AP113" i="24"/>
  <c r="AS113" i="24"/>
  <c r="AV113" i="24"/>
  <c r="AY113" i="24"/>
  <c r="AP114" i="24"/>
  <c r="AS114" i="24"/>
  <c r="AV114" i="24"/>
  <c r="AY114" i="24"/>
  <c r="AP115" i="24"/>
  <c r="AS115" i="24"/>
  <c r="AV115" i="24"/>
  <c r="AY115" i="24"/>
  <c r="AP116" i="24"/>
  <c r="AS116" i="24"/>
  <c r="AV116" i="24"/>
  <c r="AY116" i="24"/>
  <c r="AP117" i="24"/>
  <c r="AS117" i="24"/>
  <c r="AV117" i="24"/>
  <c r="AY117" i="24"/>
  <c r="AP118" i="24"/>
  <c r="AS118" i="24"/>
  <c r="AV118" i="24"/>
  <c r="AY118" i="24"/>
  <c r="AP119" i="24"/>
  <c r="AS119" i="24"/>
  <c r="AV119" i="24"/>
  <c r="AY119" i="24"/>
  <c r="AP120" i="24"/>
  <c r="AS120" i="24"/>
  <c r="AV120" i="24"/>
  <c r="AY120" i="24"/>
  <c r="AP121" i="24"/>
  <c r="AS121" i="24"/>
  <c r="AV121" i="24"/>
  <c r="AY121" i="24"/>
  <c r="AP122" i="24"/>
  <c r="AS122" i="24"/>
  <c r="AV122" i="24"/>
  <c r="AY122" i="24"/>
  <c r="AP123" i="24"/>
  <c r="AS123" i="24"/>
  <c r="AV123" i="24"/>
  <c r="AY123" i="24"/>
  <c r="AP124" i="24"/>
  <c r="AS124" i="24"/>
  <c r="AV124" i="24"/>
  <c r="AY124" i="24"/>
  <c r="AP125" i="24"/>
  <c r="AS125" i="24"/>
  <c r="AV125" i="24"/>
  <c r="AY125" i="24"/>
  <c r="AP126" i="24"/>
  <c r="AS126" i="24"/>
  <c r="AV126" i="24"/>
  <c r="AY126" i="24"/>
  <c r="AP127" i="24"/>
  <c r="AS127" i="24"/>
  <c r="AV127" i="24"/>
  <c r="AY127" i="24"/>
  <c r="AP128" i="24"/>
  <c r="AS128" i="24"/>
  <c r="AV128" i="24"/>
  <c r="AY128" i="24"/>
  <c r="AP129" i="24"/>
  <c r="AS129" i="24"/>
  <c r="AV129" i="24"/>
  <c r="AY129" i="24"/>
  <c r="AP130" i="24"/>
  <c r="AS130" i="24"/>
  <c r="AV130" i="24"/>
  <c r="AY130" i="24"/>
  <c r="AP131" i="24"/>
  <c r="AS131" i="24"/>
  <c r="AV131" i="24"/>
  <c r="AY131" i="24"/>
  <c r="AP132" i="24"/>
  <c r="AS132" i="24"/>
  <c r="AV132" i="24"/>
  <c r="AY132" i="24"/>
  <c r="AP133" i="24"/>
  <c r="AS133" i="24"/>
  <c r="AV133" i="24"/>
  <c r="AY133" i="24"/>
  <c r="AP134" i="24"/>
  <c r="AS134" i="24"/>
  <c r="AV134" i="24"/>
  <c r="AY134" i="24"/>
  <c r="AP135" i="24"/>
  <c r="AS135" i="24"/>
  <c r="AV135" i="24"/>
  <c r="AY135" i="24"/>
  <c r="AP136" i="24"/>
  <c r="AS136" i="24"/>
  <c r="AV136" i="24"/>
  <c r="AY136" i="24"/>
  <c r="AP137" i="24"/>
  <c r="AS137" i="24"/>
  <c r="AV137" i="24"/>
  <c r="AY137" i="24"/>
  <c r="AP138" i="24"/>
  <c r="AS138" i="24"/>
  <c r="AV138" i="24"/>
  <c r="AY138" i="24"/>
  <c r="AP139" i="24"/>
  <c r="AS139" i="24"/>
  <c r="AV139" i="24"/>
  <c r="AY139" i="24"/>
  <c r="AP140" i="24"/>
  <c r="AS140" i="24"/>
  <c r="AV140" i="24"/>
  <c r="AY140" i="24"/>
  <c r="AP141" i="24"/>
  <c r="AS141" i="24"/>
  <c r="AV141" i="24"/>
  <c r="AY141" i="24"/>
  <c r="AP142" i="24"/>
  <c r="AS142" i="24"/>
  <c r="AV142" i="24"/>
  <c r="AY142" i="24"/>
  <c r="AP143" i="24"/>
  <c r="AS143" i="24"/>
  <c r="AV143" i="24"/>
  <c r="AY143" i="24"/>
  <c r="AP144" i="24"/>
  <c r="AS144" i="24"/>
  <c r="AV144" i="24"/>
  <c r="AY144" i="24"/>
  <c r="AP145" i="24"/>
  <c r="AS145" i="24"/>
  <c r="AV145" i="24"/>
  <c r="AY145" i="24"/>
  <c r="AP146" i="24"/>
  <c r="AS146" i="24"/>
  <c r="AV146" i="24"/>
  <c r="AY146" i="24"/>
  <c r="AP147" i="24"/>
  <c r="AS147" i="24"/>
  <c r="AV147" i="24"/>
  <c r="AY147" i="24"/>
  <c r="AP148" i="24"/>
  <c r="AS148" i="24"/>
  <c r="AV148" i="24"/>
  <c r="AY148" i="24"/>
  <c r="AP149" i="24"/>
  <c r="AS149" i="24"/>
  <c r="AV149" i="24"/>
  <c r="AY149" i="24"/>
  <c r="AP150" i="24"/>
  <c r="AS150" i="24"/>
  <c r="AV150" i="24"/>
  <c r="AY150" i="24"/>
  <c r="AP151" i="24"/>
  <c r="AS151" i="24"/>
  <c r="AV151" i="24"/>
  <c r="AY151" i="24"/>
  <c r="AP152" i="24"/>
  <c r="AS152" i="24"/>
  <c r="AV152" i="24"/>
  <c r="AY152" i="24"/>
  <c r="AP153" i="24"/>
  <c r="AS153" i="24"/>
  <c r="AV153" i="24"/>
  <c r="AY153" i="24"/>
  <c r="AP154" i="24"/>
  <c r="AS154" i="24"/>
  <c r="AV154" i="24"/>
  <c r="AY154" i="24"/>
  <c r="AP155" i="24"/>
  <c r="AS155" i="24"/>
  <c r="AV155" i="24"/>
  <c r="AY155" i="24"/>
  <c r="AP156" i="24"/>
  <c r="AS156" i="24"/>
  <c r="AV156" i="24"/>
  <c r="AY156" i="24"/>
  <c r="AP157" i="24"/>
  <c r="AS157" i="24"/>
  <c r="AV157" i="24"/>
  <c r="AY157" i="24"/>
  <c r="AP158" i="24"/>
  <c r="AS158" i="24"/>
  <c r="AV158" i="24"/>
  <c r="AY158" i="24"/>
  <c r="AP160" i="24"/>
  <c r="AS160" i="24"/>
  <c r="AV160" i="24"/>
  <c r="AY160" i="24"/>
  <c r="AP161" i="24"/>
  <c r="AS161" i="24"/>
  <c r="AV161" i="24"/>
  <c r="AY161" i="24"/>
  <c r="AP162" i="24"/>
  <c r="AS162" i="24"/>
  <c r="AV162" i="24"/>
  <c r="AY162" i="24"/>
  <c r="AY10" i="24"/>
  <c r="AV10" i="24"/>
  <c r="AV163" i="24" s="1"/>
  <c r="AS10" i="24"/>
  <c r="AS163" i="24" s="1"/>
  <c r="AP10" i="24"/>
  <c r="AP163" i="24" s="1"/>
  <c r="AB11" i="24"/>
  <c r="AE11" i="24"/>
  <c r="AH11" i="24"/>
  <c r="AK11" i="24"/>
  <c r="AB12" i="24"/>
  <c r="AE12" i="24"/>
  <c r="AH12" i="24"/>
  <c r="AK12" i="24"/>
  <c r="AB13" i="24"/>
  <c r="AE13" i="24"/>
  <c r="AH13" i="24"/>
  <c r="AK13" i="24"/>
  <c r="AB14" i="24"/>
  <c r="AE14" i="24"/>
  <c r="AH14" i="24"/>
  <c r="AK14" i="24"/>
  <c r="AB15" i="24"/>
  <c r="AE15" i="24"/>
  <c r="AH15" i="24"/>
  <c r="AK15" i="24"/>
  <c r="AB16" i="24"/>
  <c r="AE16" i="24"/>
  <c r="AH16" i="24"/>
  <c r="AK16" i="24"/>
  <c r="AB17" i="24"/>
  <c r="AE17" i="24"/>
  <c r="AH17" i="24"/>
  <c r="AK17" i="24"/>
  <c r="AB18" i="24"/>
  <c r="AE18" i="24"/>
  <c r="AH18" i="24"/>
  <c r="AK18" i="24"/>
  <c r="AB19" i="24"/>
  <c r="AE19" i="24"/>
  <c r="AH19" i="24"/>
  <c r="AK19" i="24"/>
  <c r="AB20" i="24"/>
  <c r="AE20" i="24"/>
  <c r="AH20" i="24"/>
  <c r="AK20" i="24"/>
  <c r="AB21" i="24"/>
  <c r="AE21" i="24"/>
  <c r="AH21" i="24"/>
  <c r="AK21" i="24"/>
  <c r="AB22" i="24"/>
  <c r="AE22" i="24"/>
  <c r="AH22" i="24"/>
  <c r="AK22" i="24"/>
  <c r="AB23" i="24"/>
  <c r="AE23" i="24"/>
  <c r="AH23" i="24"/>
  <c r="AK23" i="24"/>
  <c r="AB24" i="24"/>
  <c r="AE24" i="24"/>
  <c r="AH24" i="24"/>
  <c r="AK24" i="24"/>
  <c r="AB25" i="24"/>
  <c r="AE25" i="24"/>
  <c r="AH25" i="24"/>
  <c r="AK25" i="24"/>
  <c r="AB26" i="24"/>
  <c r="AE26" i="24"/>
  <c r="AH26" i="24"/>
  <c r="AK26" i="24"/>
  <c r="AB27" i="24"/>
  <c r="AE27" i="24"/>
  <c r="AH27" i="24"/>
  <c r="AK27" i="24"/>
  <c r="AB28" i="24"/>
  <c r="AE28" i="24"/>
  <c r="AH28" i="24"/>
  <c r="AK28" i="24"/>
  <c r="AB29" i="24"/>
  <c r="AE29" i="24"/>
  <c r="AH29" i="24"/>
  <c r="AK29" i="24"/>
  <c r="AB30" i="24"/>
  <c r="AE30" i="24"/>
  <c r="AH30" i="24"/>
  <c r="AK30" i="24"/>
  <c r="AB31" i="24"/>
  <c r="AE31" i="24"/>
  <c r="AH31" i="24"/>
  <c r="AK31" i="24"/>
  <c r="AB32" i="24"/>
  <c r="AE32" i="24"/>
  <c r="AH32" i="24"/>
  <c r="AK32" i="24"/>
  <c r="AB33" i="24"/>
  <c r="AE33" i="24"/>
  <c r="AH33" i="24"/>
  <c r="AK33" i="24"/>
  <c r="AB34" i="24"/>
  <c r="AE34" i="24"/>
  <c r="AH34" i="24"/>
  <c r="AK34" i="24"/>
  <c r="AB35" i="24"/>
  <c r="AE35" i="24"/>
  <c r="AH35" i="24"/>
  <c r="AK35" i="24"/>
  <c r="AB36" i="24"/>
  <c r="AE36" i="24"/>
  <c r="AH36" i="24"/>
  <c r="AK36" i="24"/>
  <c r="AB37" i="24"/>
  <c r="AE37" i="24"/>
  <c r="AH37" i="24"/>
  <c r="AK37" i="24"/>
  <c r="AB38" i="24"/>
  <c r="AE38" i="24"/>
  <c r="AH38" i="24"/>
  <c r="AK38" i="24"/>
  <c r="AB39" i="24"/>
  <c r="AE39" i="24"/>
  <c r="AH39" i="24"/>
  <c r="AK39" i="24"/>
  <c r="AB40" i="24"/>
  <c r="AE40" i="24"/>
  <c r="AH40" i="24"/>
  <c r="AK40" i="24"/>
  <c r="AB41" i="24"/>
  <c r="AE41" i="24"/>
  <c r="AH41" i="24"/>
  <c r="AK41" i="24"/>
  <c r="AB42" i="24"/>
  <c r="AE42" i="24"/>
  <c r="AH42" i="24"/>
  <c r="AK42" i="24"/>
  <c r="AB43" i="24"/>
  <c r="AE43" i="24"/>
  <c r="AH43" i="24"/>
  <c r="AK43" i="24"/>
  <c r="AB44" i="24"/>
  <c r="AE44" i="24"/>
  <c r="AH44" i="24"/>
  <c r="AK44" i="24"/>
  <c r="AB45" i="24"/>
  <c r="AE45" i="24"/>
  <c r="AH45" i="24"/>
  <c r="AK45" i="24"/>
  <c r="AB46" i="24"/>
  <c r="AE46" i="24"/>
  <c r="AH46" i="24"/>
  <c r="AK46" i="24"/>
  <c r="AB47" i="24"/>
  <c r="AE47" i="24"/>
  <c r="AH47" i="24"/>
  <c r="AK47" i="24"/>
  <c r="AB48" i="24"/>
  <c r="AE48" i="24"/>
  <c r="AH48" i="24"/>
  <c r="AK48" i="24"/>
  <c r="AB49" i="24"/>
  <c r="AE49" i="24"/>
  <c r="AH49" i="24"/>
  <c r="AK49" i="24"/>
  <c r="AB50" i="24"/>
  <c r="AE50" i="24"/>
  <c r="AH50" i="24"/>
  <c r="AK50" i="24"/>
  <c r="AB51" i="24"/>
  <c r="AE51" i="24"/>
  <c r="AH51" i="24"/>
  <c r="AK51" i="24"/>
  <c r="AB52" i="24"/>
  <c r="AE52" i="24"/>
  <c r="AH52" i="24"/>
  <c r="AK52" i="24"/>
  <c r="AB53" i="24"/>
  <c r="AE53" i="24"/>
  <c r="AH53" i="24"/>
  <c r="AK53" i="24"/>
  <c r="AB54" i="24"/>
  <c r="AE54" i="24"/>
  <c r="AH54" i="24"/>
  <c r="AK54" i="24"/>
  <c r="AB55" i="24"/>
  <c r="AE55" i="24"/>
  <c r="AH55" i="24"/>
  <c r="AK55" i="24"/>
  <c r="AB56" i="24"/>
  <c r="AE56" i="24"/>
  <c r="AH56" i="24"/>
  <c r="AK56" i="24"/>
  <c r="AB57" i="24"/>
  <c r="AE57" i="24"/>
  <c r="AH57" i="24"/>
  <c r="AK57" i="24"/>
  <c r="AB58" i="24"/>
  <c r="AE58" i="24"/>
  <c r="AH58" i="24"/>
  <c r="AK58" i="24"/>
  <c r="AB59" i="24"/>
  <c r="AE59" i="24"/>
  <c r="AH59" i="24"/>
  <c r="AK59" i="24"/>
  <c r="AB60" i="24"/>
  <c r="AE60" i="24"/>
  <c r="AH60" i="24"/>
  <c r="AK60" i="24"/>
  <c r="AB61" i="24"/>
  <c r="AE61" i="24"/>
  <c r="AH61" i="24"/>
  <c r="AK61" i="24"/>
  <c r="AB62" i="24"/>
  <c r="AE62" i="24"/>
  <c r="AH62" i="24"/>
  <c r="AK62" i="24"/>
  <c r="AB63" i="24"/>
  <c r="AE63" i="24"/>
  <c r="AH63" i="24"/>
  <c r="AK63" i="24"/>
  <c r="AB64" i="24"/>
  <c r="AE64" i="24"/>
  <c r="AH64" i="24"/>
  <c r="AK64" i="24"/>
  <c r="AB65" i="24"/>
  <c r="AE65" i="24"/>
  <c r="AH65" i="24"/>
  <c r="AK65" i="24"/>
  <c r="AB66" i="24"/>
  <c r="AE66" i="24"/>
  <c r="AH66" i="24"/>
  <c r="AK66" i="24"/>
  <c r="AB67" i="24"/>
  <c r="AE67" i="24"/>
  <c r="AH67" i="24"/>
  <c r="AK67" i="24"/>
  <c r="AB68" i="24"/>
  <c r="AE68" i="24"/>
  <c r="AH68" i="24"/>
  <c r="AK68" i="24"/>
  <c r="AB69" i="24"/>
  <c r="AE69" i="24"/>
  <c r="AH69" i="24"/>
  <c r="AK69" i="24"/>
  <c r="AB70" i="24"/>
  <c r="AE70" i="24"/>
  <c r="AH70" i="24"/>
  <c r="AK70" i="24"/>
  <c r="AB71" i="24"/>
  <c r="AE71" i="24"/>
  <c r="AH71" i="24"/>
  <c r="AK71" i="24"/>
  <c r="AB72" i="24"/>
  <c r="AE72" i="24"/>
  <c r="AH72" i="24"/>
  <c r="AK72" i="24"/>
  <c r="AB73" i="24"/>
  <c r="AE73" i="24"/>
  <c r="AH73" i="24"/>
  <c r="AK73" i="24"/>
  <c r="AB74" i="24"/>
  <c r="AE74" i="24"/>
  <c r="AH74" i="24"/>
  <c r="AK74" i="24"/>
  <c r="AB75" i="24"/>
  <c r="AE75" i="24"/>
  <c r="AH75" i="24"/>
  <c r="AK75" i="24"/>
  <c r="AB76" i="24"/>
  <c r="AE76" i="24"/>
  <c r="AH76" i="24"/>
  <c r="AK76" i="24"/>
  <c r="AB77" i="24"/>
  <c r="AE77" i="24"/>
  <c r="AH77" i="24"/>
  <c r="AK77" i="24"/>
  <c r="AB78" i="24"/>
  <c r="AE78" i="24"/>
  <c r="AH78" i="24"/>
  <c r="AK78" i="24"/>
  <c r="AB79" i="24"/>
  <c r="AE79" i="24"/>
  <c r="AH79" i="24"/>
  <c r="AK79" i="24"/>
  <c r="AB80" i="24"/>
  <c r="AE80" i="24"/>
  <c r="AH80" i="24"/>
  <c r="AK80" i="24"/>
  <c r="AB81" i="24"/>
  <c r="AE81" i="24"/>
  <c r="AH81" i="24"/>
  <c r="AK81" i="24"/>
  <c r="AB82" i="24"/>
  <c r="AE82" i="24"/>
  <c r="AH82" i="24"/>
  <c r="AK82" i="24"/>
  <c r="AB83" i="24"/>
  <c r="AE83" i="24"/>
  <c r="AH83" i="24"/>
  <c r="AK83" i="24"/>
  <c r="AB84" i="24"/>
  <c r="AE84" i="24"/>
  <c r="AH84" i="24"/>
  <c r="AK84" i="24"/>
  <c r="AB85" i="24"/>
  <c r="AE85" i="24"/>
  <c r="AH85" i="24"/>
  <c r="AK85" i="24"/>
  <c r="AB86" i="24"/>
  <c r="AE86" i="24"/>
  <c r="AH86" i="24"/>
  <c r="AK86" i="24"/>
  <c r="AB87" i="24"/>
  <c r="AE87" i="24"/>
  <c r="AH87" i="24"/>
  <c r="AK87" i="24"/>
  <c r="AB88" i="24"/>
  <c r="AE88" i="24"/>
  <c r="AH88" i="24"/>
  <c r="AK88" i="24"/>
  <c r="AB89" i="24"/>
  <c r="AE89" i="24"/>
  <c r="AH89" i="24"/>
  <c r="AK89" i="24"/>
  <c r="AB90" i="24"/>
  <c r="AE90" i="24"/>
  <c r="AH90" i="24"/>
  <c r="AK90" i="24"/>
  <c r="AB91" i="24"/>
  <c r="AE91" i="24"/>
  <c r="AH91" i="24"/>
  <c r="AK91" i="24"/>
  <c r="AB92" i="24"/>
  <c r="AE92" i="24"/>
  <c r="AH92" i="24"/>
  <c r="AK92" i="24"/>
  <c r="AB93" i="24"/>
  <c r="AE93" i="24"/>
  <c r="AH93" i="24"/>
  <c r="AK93" i="24"/>
  <c r="AB94" i="24"/>
  <c r="AE94" i="24"/>
  <c r="AH94" i="24"/>
  <c r="AK94" i="24"/>
  <c r="AB95" i="24"/>
  <c r="AE95" i="24"/>
  <c r="AH95" i="24"/>
  <c r="AK95" i="24"/>
  <c r="AB96" i="24"/>
  <c r="AE96" i="24"/>
  <c r="AH96" i="24"/>
  <c r="AK96" i="24"/>
  <c r="AB97" i="24"/>
  <c r="AE97" i="24"/>
  <c r="AH97" i="24"/>
  <c r="AK97" i="24"/>
  <c r="AB98" i="24"/>
  <c r="AE98" i="24"/>
  <c r="AH98" i="24"/>
  <c r="AK98" i="24"/>
  <c r="AB99" i="24"/>
  <c r="AE99" i="24"/>
  <c r="AH99" i="24"/>
  <c r="AK99" i="24"/>
  <c r="AB100" i="24"/>
  <c r="AE100" i="24"/>
  <c r="AH100" i="24"/>
  <c r="AK100" i="24"/>
  <c r="AB101" i="24"/>
  <c r="AE101" i="24"/>
  <c r="AH101" i="24"/>
  <c r="AK101" i="24"/>
  <c r="AB102" i="24"/>
  <c r="AE102" i="24"/>
  <c r="AH102" i="24"/>
  <c r="AK102" i="24"/>
  <c r="AB103" i="24"/>
  <c r="AE103" i="24"/>
  <c r="AH103" i="24"/>
  <c r="AK103" i="24"/>
  <c r="AB104" i="24"/>
  <c r="AE104" i="24"/>
  <c r="AH104" i="24"/>
  <c r="AK104" i="24"/>
  <c r="AB105" i="24"/>
  <c r="AE105" i="24"/>
  <c r="AH105" i="24"/>
  <c r="AK105" i="24"/>
  <c r="AB106" i="24"/>
  <c r="AE106" i="24"/>
  <c r="AH106" i="24"/>
  <c r="AK106" i="24"/>
  <c r="AB107" i="24"/>
  <c r="AE107" i="24"/>
  <c r="AH107" i="24"/>
  <c r="AK107" i="24"/>
  <c r="AB108" i="24"/>
  <c r="AE108" i="24"/>
  <c r="AH108" i="24"/>
  <c r="AK108" i="24"/>
  <c r="AB109" i="24"/>
  <c r="AE109" i="24"/>
  <c r="AH109" i="24"/>
  <c r="AK109" i="24"/>
  <c r="AB110" i="24"/>
  <c r="AE110" i="24"/>
  <c r="AH110" i="24"/>
  <c r="AK110" i="24"/>
  <c r="AB111" i="24"/>
  <c r="AE111" i="24"/>
  <c r="AH111" i="24"/>
  <c r="AK111" i="24"/>
  <c r="AB112" i="24"/>
  <c r="AE112" i="24"/>
  <c r="AH112" i="24"/>
  <c r="AK112" i="24"/>
  <c r="AB113" i="24"/>
  <c r="AE113" i="24"/>
  <c r="AH113" i="24"/>
  <c r="AK113" i="24"/>
  <c r="AB114" i="24"/>
  <c r="AE114" i="24"/>
  <c r="AH114" i="24"/>
  <c r="AK114" i="24"/>
  <c r="AB115" i="24"/>
  <c r="AE115" i="24"/>
  <c r="AH115" i="24"/>
  <c r="AK115" i="24"/>
  <c r="AB116" i="24"/>
  <c r="AE116" i="24"/>
  <c r="AH116" i="24"/>
  <c r="AK116" i="24"/>
  <c r="AB117" i="24"/>
  <c r="AE117" i="24"/>
  <c r="AH117" i="24"/>
  <c r="AK117" i="24"/>
  <c r="AB118" i="24"/>
  <c r="AE118" i="24"/>
  <c r="AH118" i="24"/>
  <c r="AK118" i="24"/>
  <c r="AB119" i="24"/>
  <c r="AE119" i="24"/>
  <c r="AH119" i="24"/>
  <c r="AK119" i="24"/>
  <c r="AB120" i="24"/>
  <c r="AE120" i="24"/>
  <c r="AH120" i="24"/>
  <c r="AK120" i="24"/>
  <c r="AB121" i="24"/>
  <c r="AE121" i="24"/>
  <c r="AH121" i="24"/>
  <c r="AK121" i="24"/>
  <c r="AB122" i="24"/>
  <c r="AE122" i="24"/>
  <c r="AH122" i="24"/>
  <c r="AK122" i="24"/>
  <c r="AB123" i="24"/>
  <c r="AE123" i="24"/>
  <c r="AH123" i="24"/>
  <c r="AK123" i="24"/>
  <c r="AB124" i="24"/>
  <c r="AE124" i="24"/>
  <c r="AH124" i="24"/>
  <c r="AK124" i="24"/>
  <c r="AB125" i="24"/>
  <c r="AE125" i="24"/>
  <c r="AH125" i="24"/>
  <c r="AK125" i="24"/>
  <c r="AB126" i="24"/>
  <c r="AE126" i="24"/>
  <c r="AH126" i="24"/>
  <c r="AK126" i="24"/>
  <c r="AB127" i="24"/>
  <c r="AE127" i="24"/>
  <c r="AH127" i="24"/>
  <c r="AK127" i="24"/>
  <c r="AB128" i="24"/>
  <c r="AE128" i="24"/>
  <c r="AH128" i="24"/>
  <c r="AK128" i="24"/>
  <c r="AB129" i="24"/>
  <c r="AE129" i="24"/>
  <c r="AH129" i="24"/>
  <c r="AK129" i="24"/>
  <c r="AB130" i="24"/>
  <c r="AE130" i="24"/>
  <c r="AH130" i="24"/>
  <c r="AK130" i="24"/>
  <c r="AB131" i="24"/>
  <c r="AE131" i="24"/>
  <c r="AH131" i="24"/>
  <c r="AK131" i="24"/>
  <c r="AB132" i="24"/>
  <c r="AE132" i="24"/>
  <c r="AH132" i="24"/>
  <c r="AK132" i="24"/>
  <c r="AB133" i="24"/>
  <c r="AE133" i="24"/>
  <c r="AH133" i="24"/>
  <c r="AK133" i="24"/>
  <c r="AB134" i="24"/>
  <c r="AE134" i="24"/>
  <c r="AH134" i="24"/>
  <c r="AK134" i="24"/>
  <c r="AB135" i="24"/>
  <c r="AE135" i="24"/>
  <c r="AH135" i="24"/>
  <c r="AK135" i="24"/>
  <c r="AB136" i="24"/>
  <c r="AE136" i="24"/>
  <c r="AH136" i="24"/>
  <c r="AK136" i="24"/>
  <c r="AB137" i="24"/>
  <c r="AE137" i="24"/>
  <c r="AH137" i="24"/>
  <c r="AK137" i="24"/>
  <c r="AB138" i="24"/>
  <c r="AE138" i="24"/>
  <c r="AH138" i="24"/>
  <c r="AK138" i="24"/>
  <c r="AB139" i="24"/>
  <c r="AE139" i="24"/>
  <c r="AH139" i="24"/>
  <c r="AK139" i="24"/>
  <c r="AB140" i="24"/>
  <c r="AE140" i="24"/>
  <c r="AH140" i="24"/>
  <c r="AK140" i="24"/>
  <c r="AB141" i="24"/>
  <c r="AE141" i="24"/>
  <c r="AH141" i="24"/>
  <c r="AK141" i="24"/>
  <c r="AB142" i="24"/>
  <c r="AE142" i="24"/>
  <c r="AH142" i="24"/>
  <c r="AK142" i="24"/>
  <c r="AB143" i="24"/>
  <c r="AE143" i="24"/>
  <c r="AH143" i="24"/>
  <c r="AK143" i="24"/>
  <c r="AB144" i="24"/>
  <c r="AE144" i="24"/>
  <c r="AH144" i="24"/>
  <c r="AK144" i="24"/>
  <c r="AB145" i="24"/>
  <c r="AE145" i="24"/>
  <c r="AH145" i="24"/>
  <c r="AK145" i="24"/>
  <c r="AB146" i="24"/>
  <c r="AE146" i="24"/>
  <c r="AH146" i="24"/>
  <c r="AK146" i="24"/>
  <c r="AB147" i="24"/>
  <c r="AE147" i="24"/>
  <c r="AH147" i="24"/>
  <c r="AK147" i="24"/>
  <c r="AB148" i="24"/>
  <c r="AE148" i="24"/>
  <c r="AH148" i="24"/>
  <c r="AK148" i="24"/>
  <c r="AB149" i="24"/>
  <c r="AE149" i="24"/>
  <c r="AH149" i="24"/>
  <c r="AK149" i="24"/>
  <c r="AB150" i="24"/>
  <c r="AE150" i="24"/>
  <c r="AH150" i="24"/>
  <c r="AK150" i="24"/>
  <c r="AB151" i="24"/>
  <c r="AE151" i="24"/>
  <c r="AH151" i="24"/>
  <c r="AK151" i="24"/>
  <c r="AB152" i="24"/>
  <c r="AE152" i="24"/>
  <c r="AH152" i="24"/>
  <c r="AK152" i="24"/>
  <c r="AB153" i="24"/>
  <c r="AE153" i="24"/>
  <c r="AH153" i="24"/>
  <c r="AK153" i="24"/>
  <c r="AB154" i="24"/>
  <c r="AE154" i="24"/>
  <c r="AH154" i="24"/>
  <c r="AK154" i="24"/>
  <c r="AB155" i="24"/>
  <c r="AE155" i="24"/>
  <c r="AH155" i="24"/>
  <c r="AK155" i="24"/>
  <c r="AB156" i="24"/>
  <c r="AE156" i="24"/>
  <c r="AH156" i="24"/>
  <c r="AK156" i="24"/>
  <c r="AB157" i="24"/>
  <c r="AE157" i="24"/>
  <c r="AH157" i="24"/>
  <c r="AK157" i="24"/>
  <c r="AB158" i="24"/>
  <c r="AE158" i="24"/>
  <c r="AH158" i="24"/>
  <c r="AK158" i="24"/>
  <c r="AB160" i="24"/>
  <c r="AE160" i="24"/>
  <c r="AH160" i="24"/>
  <c r="AK160" i="24"/>
  <c r="AB161" i="24"/>
  <c r="AE161" i="24"/>
  <c r="AH161" i="24"/>
  <c r="AK161" i="24"/>
  <c r="AB162" i="24"/>
  <c r="AE162" i="24"/>
  <c r="AH162" i="24"/>
  <c r="AK162" i="24"/>
  <c r="AK10" i="24"/>
  <c r="AK163" i="24" s="1"/>
  <c r="AH10" i="24"/>
  <c r="AE10" i="24"/>
  <c r="AE163" i="24" s="1"/>
  <c r="AB10" i="24"/>
  <c r="AB163" i="24" s="1"/>
  <c r="N162" i="24"/>
  <c r="Q162" i="24"/>
  <c r="T162" i="24"/>
  <c r="W162" i="24"/>
  <c r="N11" i="24"/>
  <c r="Q11" i="24"/>
  <c r="T11" i="24"/>
  <c r="W11" i="24"/>
  <c r="N12" i="24"/>
  <c r="Q12" i="24"/>
  <c r="T12" i="24"/>
  <c r="W12" i="24"/>
  <c r="N13" i="24"/>
  <c r="Q13" i="24"/>
  <c r="T13" i="24"/>
  <c r="W13" i="24"/>
  <c r="N14" i="24"/>
  <c r="Q14" i="24"/>
  <c r="T14" i="24"/>
  <c r="W14" i="24"/>
  <c r="N15" i="24"/>
  <c r="Q15" i="24"/>
  <c r="T15" i="24"/>
  <c r="W15" i="24"/>
  <c r="N16" i="24"/>
  <c r="Q16" i="24"/>
  <c r="T16" i="24"/>
  <c r="W16" i="24"/>
  <c r="N17" i="24"/>
  <c r="Q17" i="24"/>
  <c r="T17" i="24"/>
  <c r="W17" i="24"/>
  <c r="N18" i="24"/>
  <c r="Q18" i="24"/>
  <c r="T18" i="24"/>
  <c r="W18" i="24"/>
  <c r="N19" i="24"/>
  <c r="Q19" i="24"/>
  <c r="T19" i="24"/>
  <c r="W19" i="24"/>
  <c r="N20" i="24"/>
  <c r="Q20" i="24"/>
  <c r="T20" i="24"/>
  <c r="W20" i="24"/>
  <c r="N21" i="24"/>
  <c r="Q21" i="24"/>
  <c r="T21" i="24"/>
  <c r="W21" i="24"/>
  <c r="N22" i="24"/>
  <c r="Q22" i="24"/>
  <c r="T22" i="24"/>
  <c r="W22" i="24"/>
  <c r="N23" i="24"/>
  <c r="Q23" i="24"/>
  <c r="T23" i="24"/>
  <c r="W23" i="24"/>
  <c r="N24" i="24"/>
  <c r="Q24" i="24"/>
  <c r="T24" i="24"/>
  <c r="W24" i="24"/>
  <c r="N25" i="24"/>
  <c r="Q25" i="24"/>
  <c r="T25" i="24"/>
  <c r="W25" i="24"/>
  <c r="N26" i="24"/>
  <c r="Q26" i="24"/>
  <c r="T26" i="24"/>
  <c r="W26" i="24"/>
  <c r="N27" i="24"/>
  <c r="Q27" i="24"/>
  <c r="T27" i="24"/>
  <c r="W27" i="24"/>
  <c r="N28" i="24"/>
  <c r="Q28" i="24"/>
  <c r="T28" i="24"/>
  <c r="W28" i="24"/>
  <c r="N29" i="24"/>
  <c r="Q29" i="24"/>
  <c r="T29" i="24"/>
  <c r="W29" i="24"/>
  <c r="N30" i="24"/>
  <c r="Q30" i="24"/>
  <c r="T30" i="24"/>
  <c r="W30" i="24"/>
  <c r="N31" i="24"/>
  <c r="Q31" i="24"/>
  <c r="T31" i="24"/>
  <c r="W31" i="24"/>
  <c r="N32" i="24"/>
  <c r="Q32" i="24"/>
  <c r="T32" i="24"/>
  <c r="W32" i="24"/>
  <c r="N33" i="24"/>
  <c r="Q33" i="24"/>
  <c r="T33" i="24"/>
  <c r="W33" i="24"/>
  <c r="N34" i="24"/>
  <c r="Q34" i="24"/>
  <c r="T34" i="24"/>
  <c r="W34" i="24"/>
  <c r="N35" i="24"/>
  <c r="Q35" i="24"/>
  <c r="T35" i="24"/>
  <c r="W35" i="24"/>
  <c r="N36" i="24"/>
  <c r="Q36" i="24"/>
  <c r="T36" i="24"/>
  <c r="W36" i="24"/>
  <c r="N37" i="24"/>
  <c r="Q37" i="24"/>
  <c r="T37" i="24"/>
  <c r="W37" i="24"/>
  <c r="N38" i="24"/>
  <c r="Q38" i="24"/>
  <c r="T38" i="24"/>
  <c r="W38" i="24"/>
  <c r="N39" i="24"/>
  <c r="Q39" i="24"/>
  <c r="T39" i="24"/>
  <c r="W39" i="24"/>
  <c r="N40" i="24"/>
  <c r="Q40" i="24"/>
  <c r="T40" i="24"/>
  <c r="W40" i="24"/>
  <c r="N41" i="24"/>
  <c r="Q41" i="24"/>
  <c r="T41" i="24"/>
  <c r="W41" i="24"/>
  <c r="N42" i="24"/>
  <c r="Q42" i="24"/>
  <c r="T42" i="24"/>
  <c r="W42" i="24"/>
  <c r="N43" i="24"/>
  <c r="Q43" i="24"/>
  <c r="T43" i="24"/>
  <c r="W43" i="24"/>
  <c r="N44" i="24"/>
  <c r="Q44" i="24"/>
  <c r="T44" i="24"/>
  <c r="W44" i="24"/>
  <c r="N45" i="24"/>
  <c r="Q45" i="24"/>
  <c r="T45" i="24"/>
  <c r="W45" i="24"/>
  <c r="N46" i="24"/>
  <c r="Q46" i="24"/>
  <c r="T46" i="24"/>
  <c r="W46" i="24"/>
  <c r="N47" i="24"/>
  <c r="Q47" i="24"/>
  <c r="T47" i="24"/>
  <c r="W47" i="24"/>
  <c r="N48" i="24"/>
  <c r="Q48" i="24"/>
  <c r="T48" i="24"/>
  <c r="W48" i="24"/>
  <c r="N49" i="24"/>
  <c r="Q49" i="24"/>
  <c r="T49" i="24"/>
  <c r="W49" i="24"/>
  <c r="N50" i="24"/>
  <c r="Q50" i="24"/>
  <c r="T50" i="24"/>
  <c r="W50" i="24"/>
  <c r="N51" i="24"/>
  <c r="Q51" i="24"/>
  <c r="T51" i="24"/>
  <c r="W51" i="24"/>
  <c r="N52" i="24"/>
  <c r="Q52" i="24"/>
  <c r="T52" i="24"/>
  <c r="W52" i="24"/>
  <c r="N53" i="24"/>
  <c r="Q53" i="24"/>
  <c r="T53" i="24"/>
  <c r="W53" i="24"/>
  <c r="N54" i="24"/>
  <c r="Q54" i="24"/>
  <c r="T54" i="24"/>
  <c r="W54" i="24"/>
  <c r="N55" i="24"/>
  <c r="Q55" i="24"/>
  <c r="T55" i="24"/>
  <c r="W55" i="24"/>
  <c r="N56" i="24"/>
  <c r="Q56" i="24"/>
  <c r="T56" i="24"/>
  <c r="W56" i="24"/>
  <c r="N57" i="24"/>
  <c r="Q57" i="24"/>
  <c r="T57" i="24"/>
  <c r="W57" i="24"/>
  <c r="N58" i="24"/>
  <c r="Q58" i="24"/>
  <c r="T58" i="24"/>
  <c r="W58" i="24"/>
  <c r="N59" i="24"/>
  <c r="Q59" i="24"/>
  <c r="T59" i="24"/>
  <c r="W59" i="24"/>
  <c r="N60" i="24"/>
  <c r="Q60" i="24"/>
  <c r="T60" i="24"/>
  <c r="W60" i="24"/>
  <c r="N61" i="24"/>
  <c r="Q61" i="24"/>
  <c r="T61" i="24"/>
  <c r="W61" i="24"/>
  <c r="N62" i="24"/>
  <c r="Q62" i="24"/>
  <c r="T62" i="24"/>
  <c r="W62" i="24"/>
  <c r="N63" i="24"/>
  <c r="Q63" i="24"/>
  <c r="T63" i="24"/>
  <c r="W63" i="24"/>
  <c r="N64" i="24"/>
  <c r="Q64" i="24"/>
  <c r="T64" i="24"/>
  <c r="W64" i="24"/>
  <c r="N65" i="24"/>
  <c r="Q65" i="24"/>
  <c r="T65" i="24"/>
  <c r="W65" i="24"/>
  <c r="N66" i="24"/>
  <c r="Q66" i="24"/>
  <c r="T66" i="24"/>
  <c r="W66" i="24"/>
  <c r="N67" i="24"/>
  <c r="Q67" i="24"/>
  <c r="T67" i="24"/>
  <c r="W67" i="24"/>
  <c r="N68" i="24"/>
  <c r="Q68" i="24"/>
  <c r="T68" i="24"/>
  <c r="W68" i="24"/>
  <c r="N69" i="24"/>
  <c r="Q69" i="24"/>
  <c r="T69" i="24"/>
  <c r="W69" i="24"/>
  <c r="N70" i="24"/>
  <c r="Q70" i="24"/>
  <c r="T70" i="24"/>
  <c r="W70" i="24"/>
  <c r="N71" i="24"/>
  <c r="Q71" i="24"/>
  <c r="T71" i="24"/>
  <c r="W71" i="24"/>
  <c r="N72" i="24"/>
  <c r="Q72" i="24"/>
  <c r="T72" i="24"/>
  <c r="W72" i="24"/>
  <c r="N73" i="24"/>
  <c r="Q73" i="24"/>
  <c r="T73" i="24"/>
  <c r="W73" i="24"/>
  <c r="N74" i="24"/>
  <c r="Q74" i="24"/>
  <c r="T74" i="24"/>
  <c r="W74" i="24"/>
  <c r="N75" i="24"/>
  <c r="Q75" i="24"/>
  <c r="T75" i="24"/>
  <c r="W75" i="24"/>
  <c r="N76" i="24"/>
  <c r="Q76" i="24"/>
  <c r="T76" i="24"/>
  <c r="W76" i="24"/>
  <c r="N77" i="24"/>
  <c r="Q77" i="24"/>
  <c r="T77" i="24"/>
  <c r="W77" i="24"/>
  <c r="N78" i="24"/>
  <c r="Q78" i="24"/>
  <c r="T78" i="24"/>
  <c r="W78" i="24"/>
  <c r="N79" i="24"/>
  <c r="Q79" i="24"/>
  <c r="T79" i="24"/>
  <c r="W79" i="24"/>
  <c r="N80" i="24"/>
  <c r="Q80" i="24"/>
  <c r="T80" i="24"/>
  <c r="W80" i="24"/>
  <c r="N81" i="24"/>
  <c r="Q81" i="24"/>
  <c r="T81" i="24"/>
  <c r="W81" i="24"/>
  <c r="N82" i="24"/>
  <c r="Q82" i="24"/>
  <c r="T82" i="24"/>
  <c r="W82" i="24"/>
  <c r="N83" i="24"/>
  <c r="Q83" i="24"/>
  <c r="T83" i="24"/>
  <c r="W83" i="24"/>
  <c r="N84" i="24"/>
  <c r="Q84" i="24"/>
  <c r="T84" i="24"/>
  <c r="W84" i="24"/>
  <c r="N85" i="24"/>
  <c r="Q85" i="24"/>
  <c r="T85" i="24"/>
  <c r="W85" i="24"/>
  <c r="N86" i="24"/>
  <c r="Q86" i="24"/>
  <c r="T86" i="24"/>
  <c r="W86" i="24"/>
  <c r="N87" i="24"/>
  <c r="Q87" i="24"/>
  <c r="T87" i="24"/>
  <c r="W87" i="24"/>
  <c r="N88" i="24"/>
  <c r="Q88" i="24"/>
  <c r="T88" i="24"/>
  <c r="W88" i="24"/>
  <c r="N89" i="24"/>
  <c r="Q89" i="24"/>
  <c r="T89" i="24"/>
  <c r="W89" i="24"/>
  <c r="N90" i="24"/>
  <c r="Q90" i="24"/>
  <c r="T90" i="24"/>
  <c r="W90" i="24"/>
  <c r="N91" i="24"/>
  <c r="Q91" i="24"/>
  <c r="T91" i="24"/>
  <c r="W91" i="24"/>
  <c r="N92" i="24"/>
  <c r="Q92" i="24"/>
  <c r="T92" i="24"/>
  <c r="W92" i="24"/>
  <c r="N93" i="24"/>
  <c r="Q93" i="24"/>
  <c r="T93" i="24"/>
  <c r="W93" i="24"/>
  <c r="N94" i="24"/>
  <c r="Q94" i="24"/>
  <c r="T94" i="24"/>
  <c r="W94" i="24"/>
  <c r="N95" i="24"/>
  <c r="Q95" i="24"/>
  <c r="T95" i="24"/>
  <c r="W95" i="24"/>
  <c r="N96" i="24"/>
  <c r="Q96" i="24"/>
  <c r="T96" i="24"/>
  <c r="W96" i="24"/>
  <c r="N97" i="24"/>
  <c r="Q97" i="24"/>
  <c r="T97" i="24"/>
  <c r="W97" i="24"/>
  <c r="N98" i="24"/>
  <c r="Q98" i="24"/>
  <c r="T98" i="24"/>
  <c r="W98" i="24"/>
  <c r="N99" i="24"/>
  <c r="Q99" i="24"/>
  <c r="T99" i="24"/>
  <c r="W99" i="24"/>
  <c r="N100" i="24"/>
  <c r="Q100" i="24"/>
  <c r="T100" i="24"/>
  <c r="W100" i="24"/>
  <c r="N101" i="24"/>
  <c r="Q101" i="24"/>
  <c r="T101" i="24"/>
  <c r="W101" i="24"/>
  <c r="N102" i="24"/>
  <c r="Q102" i="24"/>
  <c r="T102" i="24"/>
  <c r="W102" i="24"/>
  <c r="N103" i="24"/>
  <c r="Q103" i="24"/>
  <c r="T103" i="24"/>
  <c r="W103" i="24"/>
  <c r="N104" i="24"/>
  <c r="Q104" i="24"/>
  <c r="T104" i="24"/>
  <c r="W104" i="24"/>
  <c r="N105" i="24"/>
  <c r="Q105" i="24"/>
  <c r="T105" i="24"/>
  <c r="W105" i="24"/>
  <c r="N106" i="24"/>
  <c r="Q106" i="24"/>
  <c r="T106" i="24"/>
  <c r="W106" i="24"/>
  <c r="N107" i="24"/>
  <c r="Q107" i="24"/>
  <c r="T107" i="24"/>
  <c r="W107" i="24"/>
  <c r="N108" i="24"/>
  <c r="Q108" i="24"/>
  <c r="T108" i="24"/>
  <c r="W108" i="24"/>
  <c r="N109" i="24"/>
  <c r="Q109" i="24"/>
  <c r="T109" i="24"/>
  <c r="W109" i="24"/>
  <c r="N110" i="24"/>
  <c r="Q110" i="24"/>
  <c r="T110" i="24"/>
  <c r="W110" i="24"/>
  <c r="N111" i="24"/>
  <c r="Q111" i="24"/>
  <c r="T111" i="24"/>
  <c r="W111" i="24"/>
  <c r="N112" i="24"/>
  <c r="Q112" i="24"/>
  <c r="T112" i="24"/>
  <c r="W112" i="24"/>
  <c r="N113" i="24"/>
  <c r="Q113" i="24"/>
  <c r="T113" i="24"/>
  <c r="W113" i="24"/>
  <c r="N114" i="24"/>
  <c r="Q114" i="24"/>
  <c r="T114" i="24"/>
  <c r="W114" i="24"/>
  <c r="N115" i="24"/>
  <c r="Q115" i="24"/>
  <c r="T115" i="24"/>
  <c r="W115" i="24"/>
  <c r="N116" i="24"/>
  <c r="Q116" i="24"/>
  <c r="T116" i="24"/>
  <c r="W116" i="24"/>
  <c r="N117" i="24"/>
  <c r="Q117" i="24"/>
  <c r="T117" i="24"/>
  <c r="W117" i="24"/>
  <c r="N118" i="24"/>
  <c r="Q118" i="24"/>
  <c r="T118" i="24"/>
  <c r="W118" i="24"/>
  <c r="N119" i="24"/>
  <c r="Q119" i="24"/>
  <c r="T119" i="24"/>
  <c r="W119" i="24"/>
  <c r="N120" i="24"/>
  <c r="Q120" i="24"/>
  <c r="T120" i="24"/>
  <c r="W120" i="24"/>
  <c r="N121" i="24"/>
  <c r="Q121" i="24"/>
  <c r="T121" i="24"/>
  <c r="W121" i="24"/>
  <c r="N122" i="24"/>
  <c r="Q122" i="24"/>
  <c r="T122" i="24"/>
  <c r="W122" i="24"/>
  <c r="N123" i="24"/>
  <c r="Q123" i="24"/>
  <c r="T123" i="24"/>
  <c r="W123" i="24"/>
  <c r="N124" i="24"/>
  <c r="Q124" i="24"/>
  <c r="T124" i="24"/>
  <c r="W124" i="24"/>
  <c r="N125" i="24"/>
  <c r="Q125" i="24"/>
  <c r="T125" i="24"/>
  <c r="W125" i="24"/>
  <c r="N126" i="24"/>
  <c r="Q126" i="24"/>
  <c r="T126" i="24"/>
  <c r="W126" i="24"/>
  <c r="N127" i="24"/>
  <c r="Q127" i="24"/>
  <c r="T127" i="24"/>
  <c r="W127" i="24"/>
  <c r="N128" i="24"/>
  <c r="Q128" i="24"/>
  <c r="T128" i="24"/>
  <c r="W128" i="24"/>
  <c r="N129" i="24"/>
  <c r="Q129" i="24"/>
  <c r="T129" i="24"/>
  <c r="W129" i="24"/>
  <c r="N130" i="24"/>
  <c r="Q130" i="24"/>
  <c r="T130" i="24"/>
  <c r="W130" i="24"/>
  <c r="N131" i="24"/>
  <c r="Q131" i="24"/>
  <c r="T131" i="24"/>
  <c r="W131" i="24"/>
  <c r="N132" i="24"/>
  <c r="Q132" i="24"/>
  <c r="T132" i="24"/>
  <c r="W132" i="24"/>
  <c r="N133" i="24"/>
  <c r="Q133" i="24"/>
  <c r="T133" i="24"/>
  <c r="W133" i="24"/>
  <c r="N134" i="24"/>
  <c r="Q134" i="24"/>
  <c r="T134" i="24"/>
  <c r="W134" i="24"/>
  <c r="N135" i="24"/>
  <c r="Q135" i="24"/>
  <c r="T135" i="24"/>
  <c r="W135" i="24"/>
  <c r="N136" i="24"/>
  <c r="Q136" i="24"/>
  <c r="T136" i="24"/>
  <c r="W136" i="24"/>
  <c r="N137" i="24"/>
  <c r="Q137" i="24"/>
  <c r="T137" i="24"/>
  <c r="W137" i="24"/>
  <c r="N138" i="24"/>
  <c r="Q138" i="24"/>
  <c r="T138" i="24"/>
  <c r="W138" i="24"/>
  <c r="N139" i="24"/>
  <c r="Q139" i="24"/>
  <c r="T139" i="24"/>
  <c r="W139" i="24"/>
  <c r="N140" i="24"/>
  <c r="Q140" i="24"/>
  <c r="T140" i="24"/>
  <c r="W140" i="24"/>
  <c r="N141" i="24"/>
  <c r="Q141" i="24"/>
  <c r="T141" i="24"/>
  <c r="W141" i="24"/>
  <c r="N142" i="24"/>
  <c r="Q142" i="24"/>
  <c r="T142" i="24"/>
  <c r="W142" i="24"/>
  <c r="N143" i="24"/>
  <c r="Q143" i="24"/>
  <c r="T143" i="24"/>
  <c r="W143" i="24"/>
  <c r="N144" i="24"/>
  <c r="Q144" i="24"/>
  <c r="T144" i="24"/>
  <c r="W144" i="24"/>
  <c r="N145" i="24"/>
  <c r="Q145" i="24"/>
  <c r="T145" i="24"/>
  <c r="W145" i="24"/>
  <c r="N146" i="24"/>
  <c r="Q146" i="24"/>
  <c r="T146" i="24"/>
  <c r="W146" i="24"/>
  <c r="N147" i="24"/>
  <c r="Q147" i="24"/>
  <c r="T147" i="24"/>
  <c r="W147" i="24"/>
  <c r="N148" i="24"/>
  <c r="Q148" i="24"/>
  <c r="T148" i="24"/>
  <c r="W148" i="24"/>
  <c r="N149" i="24"/>
  <c r="Q149" i="24"/>
  <c r="T149" i="24"/>
  <c r="W149" i="24"/>
  <c r="N150" i="24"/>
  <c r="Q150" i="24"/>
  <c r="T150" i="24"/>
  <c r="W150" i="24"/>
  <c r="N151" i="24"/>
  <c r="Q151" i="24"/>
  <c r="T151" i="24"/>
  <c r="W151" i="24"/>
  <c r="N152" i="24"/>
  <c r="Q152" i="24"/>
  <c r="T152" i="24"/>
  <c r="W152" i="24"/>
  <c r="N153" i="24"/>
  <c r="Q153" i="24"/>
  <c r="T153" i="24"/>
  <c r="W153" i="24"/>
  <c r="N154" i="24"/>
  <c r="Q154" i="24"/>
  <c r="T154" i="24"/>
  <c r="W154" i="24"/>
  <c r="N155" i="24"/>
  <c r="Q155" i="24"/>
  <c r="T155" i="24"/>
  <c r="W155" i="24"/>
  <c r="N156" i="24"/>
  <c r="Q156" i="24"/>
  <c r="T156" i="24"/>
  <c r="W156" i="24"/>
  <c r="N157" i="24"/>
  <c r="Q157" i="24"/>
  <c r="T157" i="24"/>
  <c r="W157" i="24"/>
  <c r="N158" i="24"/>
  <c r="Q158" i="24"/>
  <c r="T158" i="24"/>
  <c r="W158" i="24"/>
  <c r="N160" i="24"/>
  <c r="Q160" i="24"/>
  <c r="T160" i="24"/>
  <c r="W160" i="24"/>
  <c r="N161" i="24"/>
  <c r="Q161" i="24"/>
  <c r="T161" i="24"/>
  <c r="W161" i="24"/>
  <c r="W10" i="24"/>
  <c r="W163" i="24" s="1"/>
  <c r="T10" i="24"/>
  <c r="T163" i="24" s="1"/>
  <c r="Q10" i="24"/>
  <c r="Q163" i="24" s="1"/>
  <c r="N10" i="24"/>
  <c r="N163" i="24" s="1"/>
  <c r="K10" i="24"/>
  <c r="BD163" i="24" l="1"/>
  <c r="Y10" i="24"/>
  <c r="BG163" i="24"/>
  <c r="AM10" i="24"/>
  <c r="BI10" i="24"/>
  <c r="AY163" i="24"/>
  <c r="BO163" i="24"/>
  <c r="AH163" i="24"/>
  <c r="BQ10" i="24"/>
  <c r="C163" i="13"/>
  <c r="Y11" i="24" l="1"/>
  <c r="AM11" i="24"/>
  <c r="BA11" i="24"/>
  <c r="BI11" i="24"/>
  <c r="BQ11" i="24"/>
  <c r="Y12" i="24"/>
  <c r="AM12" i="24"/>
  <c r="BA12" i="24"/>
  <c r="BI12" i="24"/>
  <c r="BQ12" i="24"/>
  <c r="Y13" i="24"/>
  <c r="AM13" i="24"/>
  <c r="BA13" i="24"/>
  <c r="BI13" i="24"/>
  <c r="BQ13" i="24"/>
  <c r="Y14" i="24"/>
  <c r="AM14" i="24"/>
  <c r="BA14" i="24"/>
  <c r="BI14" i="24"/>
  <c r="BQ14" i="24"/>
  <c r="Y15" i="24"/>
  <c r="AM15" i="24"/>
  <c r="BA15" i="24"/>
  <c r="BI15" i="24"/>
  <c r="BQ15" i="24"/>
  <c r="Y16" i="24"/>
  <c r="AM16" i="24"/>
  <c r="BA16" i="24"/>
  <c r="BI16" i="24"/>
  <c r="BQ16" i="24"/>
  <c r="Y17" i="24"/>
  <c r="AM17" i="24"/>
  <c r="BA17" i="24"/>
  <c r="BI17" i="24"/>
  <c r="BQ17" i="24"/>
  <c r="Y18" i="24"/>
  <c r="AM18" i="24"/>
  <c r="BA18" i="24"/>
  <c r="BI18" i="24"/>
  <c r="BQ18" i="24"/>
  <c r="Y19" i="24"/>
  <c r="AM19" i="24"/>
  <c r="BA19" i="24"/>
  <c r="BI19" i="24"/>
  <c r="BQ19" i="24"/>
  <c r="Y20" i="24"/>
  <c r="AM20" i="24"/>
  <c r="BA20" i="24"/>
  <c r="BI20" i="24"/>
  <c r="BQ20" i="24"/>
  <c r="Y21" i="24"/>
  <c r="AM21" i="24"/>
  <c r="BA21" i="24"/>
  <c r="BI21" i="24"/>
  <c r="BQ21" i="24"/>
  <c r="Y22" i="24"/>
  <c r="AM22" i="24"/>
  <c r="BA22" i="24"/>
  <c r="BI22" i="24"/>
  <c r="BQ22" i="24"/>
  <c r="Y23" i="24"/>
  <c r="AM23" i="24"/>
  <c r="BA23" i="24"/>
  <c r="BI23" i="24"/>
  <c r="BQ23" i="24"/>
  <c r="Y24" i="24"/>
  <c r="AM24" i="24"/>
  <c r="BA24" i="24"/>
  <c r="BI24" i="24"/>
  <c r="BQ24" i="24"/>
  <c r="Y25" i="24"/>
  <c r="AM25" i="24"/>
  <c r="BA25" i="24"/>
  <c r="BI25" i="24"/>
  <c r="BQ25" i="24"/>
  <c r="Y26" i="24"/>
  <c r="AM26" i="24"/>
  <c r="BA26" i="24"/>
  <c r="BI26" i="24"/>
  <c r="BQ26" i="24"/>
  <c r="Y27" i="24"/>
  <c r="AM27" i="24"/>
  <c r="BA27" i="24"/>
  <c r="BI27" i="24"/>
  <c r="BQ27" i="24"/>
  <c r="Y28" i="24"/>
  <c r="AM28" i="24"/>
  <c r="BA28" i="24"/>
  <c r="BI28" i="24"/>
  <c r="BQ28" i="24"/>
  <c r="Y29" i="24"/>
  <c r="AM29" i="24"/>
  <c r="BA29" i="24"/>
  <c r="BI29" i="24"/>
  <c r="BQ29" i="24"/>
  <c r="Y30" i="24"/>
  <c r="AM30" i="24"/>
  <c r="BA30" i="24"/>
  <c r="BI30" i="24"/>
  <c r="BQ30" i="24"/>
  <c r="Y31" i="24"/>
  <c r="AM31" i="24"/>
  <c r="BA31" i="24"/>
  <c r="BI31" i="24"/>
  <c r="BQ31" i="24"/>
  <c r="Y32" i="24"/>
  <c r="AM32" i="24"/>
  <c r="BA32" i="24"/>
  <c r="BI32" i="24"/>
  <c r="BQ32" i="24"/>
  <c r="Y33" i="24"/>
  <c r="AM33" i="24"/>
  <c r="BA33" i="24"/>
  <c r="BI33" i="24"/>
  <c r="BQ33" i="24"/>
  <c r="Y34" i="24"/>
  <c r="AM34" i="24"/>
  <c r="BA34" i="24"/>
  <c r="BI34" i="24"/>
  <c r="BQ34" i="24"/>
  <c r="Y35" i="24"/>
  <c r="AM35" i="24"/>
  <c r="BA35" i="24"/>
  <c r="BI35" i="24"/>
  <c r="BQ35" i="24"/>
  <c r="Y36" i="24"/>
  <c r="AM36" i="24"/>
  <c r="BA36" i="24"/>
  <c r="BI36" i="24"/>
  <c r="BQ36" i="24"/>
  <c r="Y37" i="24"/>
  <c r="AM37" i="24"/>
  <c r="BA37" i="24"/>
  <c r="BI37" i="24"/>
  <c r="BQ37" i="24"/>
  <c r="Y38" i="24"/>
  <c r="AM38" i="24"/>
  <c r="BA38" i="24"/>
  <c r="BI38" i="24"/>
  <c r="BQ38" i="24"/>
  <c r="Y39" i="24"/>
  <c r="AM39" i="24"/>
  <c r="BA39" i="24"/>
  <c r="BI39" i="24"/>
  <c r="BQ39" i="24"/>
  <c r="Y40" i="24"/>
  <c r="AM40" i="24"/>
  <c r="BA40" i="24"/>
  <c r="BI40" i="24"/>
  <c r="BQ40" i="24"/>
  <c r="Y41" i="24"/>
  <c r="AM41" i="24"/>
  <c r="BA41" i="24"/>
  <c r="BI41" i="24"/>
  <c r="BQ41" i="24"/>
  <c r="Y42" i="24"/>
  <c r="AM42" i="24"/>
  <c r="BA42" i="24"/>
  <c r="BI42" i="24"/>
  <c r="BQ42" i="24"/>
  <c r="Y43" i="24"/>
  <c r="AM43" i="24"/>
  <c r="BA43" i="24"/>
  <c r="BI43" i="24"/>
  <c r="BQ43" i="24"/>
  <c r="Y44" i="24"/>
  <c r="AM44" i="24"/>
  <c r="BA44" i="24"/>
  <c r="BI44" i="24"/>
  <c r="BQ44" i="24"/>
  <c r="Y45" i="24"/>
  <c r="AM45" i="24"/>
  <c r="BA45" i="24"/>
  <c r="BI45" i="24"/>
  <c r="BQ45" i="24"/>
  <c r="Y46" i="24"/>
  <c r="AM46" i="24"/>
  <c r="BA46" i="24"/>
  <c r="BI46" i="24"/>
  <c r="BQ46" i="24"/>
  <c r="Y47" i="24"/>
  <c r="AM47" i="24"/>
  <c r="BA47" i="24"/>
  <c r="BI47" i="24"/>
  <c r="BQ47" i="24"/>
  <c r="Y48" i="24"/>
  <c r="AM48" i="24"/>
  <c r="BA48" i="24"/>
  <c r="BI48" i="24"/>
  <c r="BQ48" i="24"/>
  <c r="Y49" i="24"/>
  <c r="AM49" i="24"/>
  <c r="BA49" i="24"/>
  <c r="BI49" i="24"/>
  <c r="BQ49" i="24"/>
  <c r="Y50" i="24"/>
  <c r="AM50" i="24"/>
  <c r="BA50" i="24"/>
  <c r="BI50" i="24"/>
  <c r="BQ50" i="24"/>
  <c r="Y51" i="24"/>
  <c r="AM51" i="24"/>
  <c r="BA51" i="24"/>
  <c r="BI51" i="24"/>
  <c r="BQ51" i="24"/>
  <c r="Y52" i="24"/>
  <c r="AM52" i="24"/>
  <c r="BA52" i="24"/>
  <c r="BI52" i="24"/>
  <c r="BQ52" i="24"/>
  <c r="Y53" i="24"/>
  <c r="AM53" i="24"/>
  <c r="BA53" i="24"/>
  <c r="BI53" i="24"/>
  <c r="BQ53" i="24"/>
  <c r="Y54" i="24"/>
  <c r="AM54" i="24"/>
  <c r="BA54" i="24"/>
  <c r="BI54" i="24"/>
  <c r="BQ54" i="24"/>
  <c r="Y55" i="24"/>
  <c r="AM55" i="24"/>
  <c r="BA55" i="24"/>
  <c r="BI55" i="24"/>
  <c r="BQ55" i="24"/>
  <c r="Y56" i="24"/>
  <c r="AM56" i="24"/>
  <c r="BA56" i="24"/>
  <c r="BI56" i="24"/>
  <c r="BQ56" i="24"/>
  <c r="Y57" i="24"/>
  <c r="AM57" i="24"/>
  <c r="BA57" i="24"/>
  <c r="BI57" i="24"/>
  <c r="BQ57" i="24"/>
  <c r="Y58" i="24"/>
  <c r="AM58" i="24"/>
  <c r="BA58" i="24"/>
  <c r="BI58" i="24"/>
  <c r="BQ58" i="24"/>
  <c r="Y59" i="24"/>
  <c r="AM59" i="24"/>
  <c r="BA59" i="24"/>
  <c r="BI59" i="24"/>
  <c r="BQ59" i="24"/>
  <c r="Y60" i="24"/>
  <c r="AM60" i="24"/>
  <c r="BA60" i="24"/>
  <c r="BI60" i="24"/>
  <c r="BQ60" i="24"/>
  <c r="Y61" i="24"/>
  <c r="AM61" i="24"/>
  <c r="BA61" i="24"/>
  <c r="BI61" i="24"/>
  <c r="BQ61" i="24"/>
  <c r="Y62" i="24"/>
  <c r="AM62" i="24"/>
  <c r="BA62" i="24"/>
  <c r="BI62" i="24"/>
  <c r="BQ62" i="24"/>
  <c r="Y63" i="24"/>
  <c r="AM63" i="24"/>
  <c r="BA63" i="24"/>
  <c r="BI63" i="24"/>
  <c r="BQ63" i="24"/>
  <c r="Y64" i="24"/>
  <c r="AM64" i="24"/>
  <c r="BA64" i="24"/>
  <c r="BI64" i="24"/>
  <c r="BQ64" i="24"/>
  <c r="Y65" i="24"/>
  <c r="AM65" i="24"/>
  <c r="BA65" i="24"/>
  <c r="BI65" i="24"/>
  <c r="BQ65" i="24"/>
  <c r="Y66" i="24"/>
  <c r="AM66" i="24"/>
  <c r="BA66" i="24"/>
  <c r="BI66" i="24"/>
  <c r="BQ66" i="24"/>
  <c r="Y67" i="24"/>
  <c r="AM67" i="24"/>
  <c r="BA67" i="24"/>
  <c r="BI67" i="24"/>
  <c r="BQ67" i="24"/>
  <c r="Y68" i="24"/>
  <c r="AM68" i="24"/>
  <c r="BA68" i="24"/>
  <c r="BI68" i="24"/>
  <c r="BQ68" i="24"/>
  <c r="Y69" i="24"/>
  <c r="AM69" i="24"/>
  <c r="BA69" i="24"/>
  <c r="BI69" i="24"/>
  <c r="BQ69" i="24"/>
  <c r="Y70" i="24"/>
  <c r="AM70" i="24"/>
  <c r="BA70" i="24"/>
  <c r="BI70" i="24"/>
  <c r="BQ70" i="24"/>
  <c r="Y71" i="24"/>
  <c r="AM71" i="24"/>
  <c r="BA71" i="24"/>
  <c r="BI71" i="24"/>
  <c r="BQ71" i="24"/>
  <c r="Y72" i="24"/>
  <c r="AM72" i="24"/>
  <c r="BA72" i="24"/>
  <c r="BI72" i="24"/>
  <c r="BQ72" i="24"/>
  <c r="Y73" i="24"/>
  <c r="AM73" i="24"/>
  <c r="BA73" i="24"/>
  <c r="BI73" i="24"/>
  <c r="BQ73" i="24"/>
  <c r="Y74" i="24"/>
  <c r="AM74" i="24"/>
  <c r="BA74" i="24"/>
  <c r="BI74" i="24"/>
  <c r="BQ74" i="24"/>
  <c r="Y75" i="24"/>
  <c r="AM75" i="24"/>
  <c r="BA75" i="24"/>
  <c r="BI75" i="24"/>
  <c r="BQ75" i="24"/>
  <c r="Y76" i="24"/>
  <c r="AM76" i="24"/>
  <c r="BA76" i="24"/>
  <c r="BI76" i="24"/>
  <c r="BQ76" i="24"/>
  <c r="Y77" i="24"/>
  <c r="AM77" i="24"/>
  <c r="BA77" i="24"/>
  <c r="BI77" i="24"/>
  <c r="BQ77" i="24"/>
  <c r="Y78" i="24"/>
  <c r="AM78" i="24"/>
  <c r="BA78" i="24"/>
  <c r="BI78" i="24"/>
  <c r="BQ78" i="24"/>
  <c r="Y79" i="24"/>
  <c r="AM79" i="24"/>
  <c r="BA79" i="24"/>
  <c r="BI79" i="24"/>
  <c r="BQ79" i="24"/>
  <c r="Y80" i="24"/>
  <c r="AM80" i="24"/>
  <c r="BA80" i="24"/>
  <c r="BI80" i="24"/>
  <c r="BQ80" i="24"/>
  <c r="Y81" i="24"/>
  <c r="AM81" i="24"/>
  <c r="BA81" i="24"/>
  <c r="BI81" i="24"/>
  <c r="BQ81" i="24"/>
  <c r="Y82" i="24"/>
  <c r="AM82" i="24"/>
  <c r="BA82" i="24"/>
  <c r="BI82" i="24"/>
  <c r="BQ82" i="24"/>
  <c r="Y83" i="24"/>
  <c r="AM83" i="24"/>
  <c r="BA83" i="24"/>
  <c r="BI83" i="24"/>
  <c r="BQ83" i="24"/>
  <c r="Y84" i="24"/>
  <c r="AM84" i="24"/>
  <c r="BA84" i="24"/>
  <c r="BI84" i="24"/>
  <c r="BQ84" i="24"/>
  <c r="Y85" i="24"/>
  <c r="AM85" i="24"/>
  <c r="BA85" i="24"/>
  <c r="BI85" i="24"/>
  <c r="BQ85" i="24"/>
  <c r="Y86" i="24"/>
  <c r="AM86" i="24"/>
  <c r="BA86" i="24"/>
  <c r="BI86" i="24"/>
  <c r="BQ86" i="24"/>
  <c r="Y87" i="24"/>
  <c r="AM87" i="24"/>
  <c r="BA87" i="24"/>
  <c r="BI87" i="24"/>
  <c r="BQ87" i="24"/>
  <c r="Y88" i="24"/>
  <c r="AM88" i="24"/>
  <c r="BA88" i="24"/>
  <c r="BI88" i="24"/>
  <c r="BQ88" i="24"/>
  <c r="Y89" i="24"/>
  <c r="AM89" i="24"/>
  <c r="BA89" i="24"/>
  <c r="BI89" i="24"/>
  <c r="BQ89" i="24"/>
  <c r="Y90" i="24"/>
  <c r="AM90" i="24"/>
  <c r="BA90" i="24"/>
  <c r="BI90" i="24"/>
  <c r="BQ90" i="24"/>
  <c r="Y91" i="24"/>
  <c r="AM91" i="24"/>
  <c r="BA91" i="24"/>
  <c r="BI91" i="24"/>
  <c r="BQ91" i="24"/>
  <c r="Y92" i="24"/>
  <c r="AM92" i="24"/>
  <c r="BA92" i="24"/>
  <c r="BI92" i="24"/>
  <c r="BQ92" i="24"/>
  <c r="Y93" i="24"/>
  <c r="AM93" i="24"/>
  <c r="BA93" i="24"/>
  <c r="BI93" i="24"/>
  <c r="BQ93" i="24"/>
  <c r="Y94" i="24"/>
  <c r="AM94" i="24"/>
  <c r="BA94" i="24"/>
  <c r="BI94" i="24"/>
  <c r="BQ94" i="24"/>
  <c r="Y95" i="24"/>
  <c r="AM95" i="24"/>
  <c r="BA95" i="24"/>
  <c r="BI95" i="24"/>
  <c r="BQ95" i="24"/>
  <c r="Y96" i="24"/>
  <c r="AM96" i="24"/>
  <c r="BA96" i="24"/>
  <c r="BI96" i="24"/>
  <c r="BQ96" i="24"/>
  <c r="Y97" i="24"/>
  <c r="AM97" i="24"/>
  <c r="BA97" i="24"/>
  <c r="BI97" i="24"/>
  <c r="BQ97" i="24"/>
  <c r="Y98" i="24"/>
  <c r="AM98" i="24"/>
  <c r="BA98" i="24"/>
  <c r="BI98" i="24"/>
  <c r="BQ98" i="24"/>
  <c r="Y99" i="24"/>
  <c r="AM99" i="24"/>
  <c r="BA99" i="24"/>
  <c r="BI99" i="24"/>
  <c r="BQ99" i="24"/>
  <c r="Y100" i="24"/>
  <c r="AM100" i="24"/>
  <c r="BA100" i="24"/>
  <c r="BI100" i="24"/>
  <c r="BQ100" i="24"/>
  <c r="Y101" i="24"/>
  <c r="AM101" i="24"/>
  <c r="BA101" i="24"/>
  <c r="BI101" i="24"/>
  <c r="BQ101" i="24"/>
  <c r="Y102" i="24"/>
  <c r="AM102" i="24"/>
  <c r="BA102" i="24"/>
  <c r="BI102" i="24"/>
  <c r="BQ102" i="24"/>
  <c r="Y103" i="24"/>
  <c r="AM103" i="24"/>
  <c r="BA103" i="24"/>
  <c r="BI103" i="24"/>
  <c r="BQ103" i="24"/>
  <c r="Y104" i="24"/>
  <c r="AM104" i="24"/>
  <c r="BA104" i="24"/>
  <c r="BI104" i="24"/>
  <c r="BQ104" i="24"/>
  <c r="Y105" i="24"/>
  <c r="AM105" i="24"/>
  <c r="BA105" i="24"/>
  <c r="BI105" i="24"/>
  <c r="BQ105" i="24"/>
  <c r="Y106" i="24"/>
  <c r="AM106" i="24"/>
  <c r="BA106" i="24"/>
  <c r="BI106" i="24"/>
  <c r="BQ106" i="24"/>
  <c r="Y107" i="24"/>
  <c r="AM107" i="24"/>
  <c r="BA107" i="24"/>
  <c r="BI107" i="24"/>
  <c r="BQ107" i="24"/>
  <c r="Y108" i="24"/>
  <c r="AM108" i="24"/>
  <c r="BA108" i="24"/>
  <c r="BI108" i="24"/>
  <c r="BQ108" i="24"/>
  <c r="Y109" i="24"/>
  <c r="AM109" i="24"/>
  <c r="BA109" i="24"/>
  <c r="BI109" i="24"/>
  <c r="BQ109" i="24"/>
  <c r="Y110" i="24"/>
  <c r="AM110" i="24"/>
  <c r="BA110" i="24"/>
  <c r="BI110" i="24"/>
  <c r="BQ110" i="24"/>
  <c r="Y111" i="24"/>
  <c r="AM111" i="24"/>
  <c r="BA111" i="24"/>
  <c r="BI111" i="24"/>
  <c r="BQ111" i="24"/>
  <c r="Y112" i="24"/>
  <c r="AM112" i="24"/>
  <c r="BA112" i="24"/>
  <c r="BI112" i="24"/>
  <c r="BQ112" i="24"/>
  <c r="Y113" i="24"/>
  <c r="AM113" i="24"/>
  <c r="BA113" i="24"/>
  <c r="BI113" i="24"/>
  <c r="BQ113" i="24"/>
  <c r="Y114" i="24"/>
  <c r="AM114" i="24"/>
  <c r="BA114" i="24"/>
  <c r="BI114" i="24"/>
  <c r="BQ114" i="24"/>
  <c r="Y115" i="24"/>
  <c r="AM115" i="24"/>
  <c r="BA115" i="24"/>
  <c r="BI115" i="24"/>
  <c r="BQ115" i="24"/>
  <c r="Y116" i="24"/>
  <c r="AM116" i="24"/>
  <c r="BA116" i="24"/>
  <c r="BI116" i="24"/>
  <c r="BQ116" i="24"/>
  <c r="Y117" i="24"/>
  <c r="AM117" i="24"/>
  <c r="BA117" i="24"/>
  <c r="BI117" i="24"/>
  <c r="BQ117" i="24"/>
  <c r="Y118" i="24"/>
  <c r="AM118" i="24"/>
  <c r="BA118" i="24"/>
  <c r="BI118" i="24"/>
  <c r="BQ118" i="24"/>
  <c r="Y119" i="24"/>
  <c r="AM119" i="24"/>
  <c r="BA119" i="24"/>
  <c r="BI119" i="24"/>
  <c r="BQ119" i="24"/>
  <c r="Y120" i="24"/>
  <c r="AM120" i="24"/>
  <c r="BA120" i="24"/>
  <c r="BI120" i="24"/>
  <c r="BQ120" i="24"/>
  <c r="Y121" i="24"/>
  <c r="AM121" i="24"/>
  <c r="BA121" i="24"/>
  <c r="BI121" i="24"/>
  <c r="BQ121" i="24"/>
  <c r="Y122" i="24"/>
  <c r="AM122" i="24"/>
  <c r="BA122" i="24"/>
  <c r="BI122" i="24"/>
  <c r="BQ122" i="24"/>
  <c r="Y123" i="24"/>
  <c r="AM123" i="24"/>
  <c r="BA123" i="24"/>
  <c r="BI123" i="24"/>
  <c r="BQ123" i="24"/>
  <c r="Y124" i="24"/>
  <c r="AM124" i="24"/>
  <c r="BA124" i="24"/>
  <c r="BI124" i="24"/>
  <c r="BQ124" i="24"/>
  <c r="Y125" i="24"/>
  <c r="AM125" i="24"/>
  <c r="BA125" i="24"/>
  <c r="BI125" i="24"/>
  <c r="BQ125" i="24"/>
  <c r="Y126" i="24"/>
  <c r="AM126" i="24"/>
  <c r="BA126" i="24"/>
  <c r="BI126" i="24"/>
  <c r="BQ126" i="24"/>
  <c r="Y127" i="24"/>
  <c r="AM127" i="24"/>
  <c r="BA127" i="24"/>
  <c r="BI127" i="24"/>
  <c r="BQ127" i="24"/>
  <c r="Y128" i="24"/>
  <c r="AM128" i="24"/>
  <c r="BA128" i="24"/>
  <c r="BI128" i="24"/>
  <c r="BQ128" i="24"/>
  <c r="Y129" i="24"/>
  <c r="AM129" i="24"/>
  <c r="BA129" i="24"/>
  <c r="BI129" i="24"/>
  <c r="BQ129" i="24"/>
  <c r="Y130" i="24"/>
  <c r="AM130" i="24"/>
  <c r="BA130" i="24"/>
  <c r="BI130" i="24"/>
  <c r="BQ130" i="24"/>
  <c r="Y131" i="24"/>
  <c r="AM131" i="24"/>
  <c r="BA131" i="24"/>
  <c r="BI131" i="24"/>
  <c r="BQ131" i="24"/>
  <c r="Y132" i="24"/>
  <c r="AM132" i="24"/>
  <c r="BA132" i="24"/>
  <c r="BI132" i="24"/>
  <c r="BQ132" i="24"/>
  <c r="Y133" i="24"/>
  <c r="AM133" i="24"/>
  <c r="BA133" i="24"/>
  <c r="BI133" i="24"/>
  <c r="BQ133" i="24"/>
  <c r="Y134" i="24"/>
  <c r="AM134" i="24"/>
  <c r="BA134" i="24"/>
  <c r="BI134" i="24"/>
  <c r="BQ134" i="24"/>
  <c r="Y135" i="24"/>
  <c r="AM135" i="24"/>
  <c r="BA135" i="24"/>
  <c r="BI135" i="24"/>
  <c r="BQ135" i="24"/>
  <c r="Y136" i="24"/>
  <c r="AM136" i="24"/>
  <c r="BA136" i="24"/>
  <c r="BI136" i="24"/>
  <c r="BQ136" i="24"/>
  <c r="Y137" i="24"/>
  <c r="AM137" i="24"/>
  <c r="BA137" i="24"/>
  <c r="BI137" i="24"/>
  <c r="BQ137" i="24"/>
  <c r="Y138" i="24"/>
  <c r="AM138" i="24"/>
  <c r="BA138" i="24"/>
  <c r="BI138" i="24"/>
  <c r="BQ138" i="24"/>
  <c r="Y139" i="24"/>
  <c r="AM139" i="24"/>
  <c r="BA139" i="24"/>
  <c r="BI139" i="24"/>
  <c r="BQ139" i="24"/>
  <c r="Y140" i="24"/>
  <c r="AM140" i="24"/>
  <c r="BA140" i="24"/>
  <c r="BI140" i="24"/>
  <c r="BQ140" i="24"/>
  <c r="Y141" i="24"/>
  <c r="AM141" i="24"/>
  <c r="BA141" i="24"/>
  <c r="BI141" i="24"/>
  <c r="BQ141" i="24"/>
  <c r="Y142" i="24"/>
  <c r="AM142" i="24"/>
  <c r="BA142" i="24"/>
  <c r="BI142" i="24"/>
  <c r="BQ142" i="24"/>
  <c r="Y143" i="24"/>
  <c r="AM143" i="24"/>
  <c r="BA143" i="24"/>
  <c r="BI143" i="24"/>
  <c r="BQ143" i="24"/>
  <c r="Y144" i="24"/>
  <c r="AM144" i="24"/>
  <c r="BA144" i="24"/>
  <c r="BI144" i="24"/>
  <c r="BQ144" i="24"/>
  <c r="Y145" i="24"/>
  <c r="AM145" i="24"/>
  <c r="BA145" i="24"/>
  <c r="BI145" i="24"/>
  <c r="BQ145" i="24"/>
  <c r="Y146" i="24"/>
  <c r="AM146" i="24"/>
  <c r="BA146" i="24"/>
  <c r="BI146" i="24"/>
  <c r="BQ146" i="24"/>
  <c r="Y147" i="24"/>
  <c r="AM147" i="24"/>
  <c r="BA147" i="24"/>
  <c r="BI147" i="24"/>
  <c r="BQ147" i="24"/>
  <c r="Y148" i="24"/>
  <c r="AM148" i="24"/>
  <c r="BA148" i="24"/>
  <c r="BI148" i="24"/>
  <c r="BQ148" i="24"/>
  <c r="Y149" i="24"/>
  <c r="AM149" i="24"/>
  <c r="BA149" i="24"/>
  <c r="BI149" i="24"/>
  <c r="BQ149" i="24"/>
  <c r="Y150" i="24"/>
  <c r="AM150" i="24"/>
  <c r="BA150" i="24"/>
  <c r="BI150" i="24"/>
  <c r="BQ150" i="24"/>
  <c r="Y151" i="24"/>
  <c r="AM151" i="24"/>
  <c r="BA151" i="24"/>
  <c r="BI151" i="24"/>
  <c r="BQ151" i="24"/>
  <c r="Y152" i="24"/>
  <c r="AM152" i="24"/>
  <c r="BA152" i="24"/>
  <c r="BI152" i="24"/>
  <c r="BQ152" i="24"/>
  <c r="Y153" i="24"/>
  <c r="AM153" i="24"/>
  <c r="BA153" i="24"/>
  <c r="BI153" i="24"/>
  <c r="BQ153" i="24"/>
  <c r="Y154" i="24"/>
  <c r="AM154" i="24"/>
  <c r="BA154" i="24"/>
  <c r="BI154" i="24"/>
  <c r="BQ154" i="24"/>
  <c r="Y155" i="24"/>
  <c r="AM155" i="24"/>
  <c r="BA155" i="24"/>
  <c r="BI155" i="24"/>
  <c r="BQ155" i="24"/>
  <c r="Y156" i="24"/>
  <c r="AM156" i="24"/>
  <c r="BA156" i="24"/>
  <c r="BI156" i="24"/>
  <c r="BQ156" i="24"/>
  <c r="Y157" i="24"/>
  <c r="AM157" i="24"/>
  <c r="BA157" i="24"/>
  <c r="BI157" i="24"/>
  <c r="BQ157" i="24"/>
  <c r="Y158" i="24"/>
  <c r="AM158" i="24"/>
  <c r="BA158" i="24"/>
  <c r="BI158" i="24"/>
  <c r="BQ158" i="24"/>
  <c r="Y160" i="24"/>
  <c r="AM160" i="24"/>
  <c r="BA160" i="24"/>
  <c r="BI160" i="24"/>
  <c r="BQ160" i="24"/>
  <c r="Y161" i="24"/>
  <c r="AM161" i="24"/>
  <c r="BA161" i="24"/>
  <c r="BI161" i="24"/>
  <c r="BQ161" i="24"/>
  <c r="Y162" i="24"/>
  <c r="AM162" i="24"/>
  <c r="BA162" i="24"/>
  <c r="BI162" i="24"/>
  <c r="BQ162" i="24"/>
  <c r="BH11" i="13"/>
  <c r="BK11" i="13"/>
  <c r="BN11" i="13"/>
  <c r="BQ11" i="13"/>
  <c r="BT11" i="13"/>
  <c r="BH12" i="13"/>
  <c r="BK12" i="13"/>
  <c r="BN12" i="13"/>
  <c r="BQ12" i="13"/>
  <c r="BT12" i="13"/>
  <c r="BH13" i="13"/>
  <c r="BK13" i="13"/>
  <c r="BN13" i="13"/>
  <c r="BQ13" i="13"/>
  <c r="BT13" i="13"/>
  <c r="BH14" i="13"/>
  <c r="BK14" i="13"/>
  <c r="BN14" i="13"/>
  <c r="BQ14" i="13"/>
  <c r="BT14" i="13"/>
  <c r="BH15" i="13"/>
  <c r="BK15" i="13"/>
  <c r="BN15" i="13"/>
  <c r="BQ15" i="13"/>
  <c r="BT15" i="13"/>
  <c r="BH16" i="13"/>
  <c r="BK16" i="13"/>
  <c r="BN16" i="13"/>
  <c r="BQ16" i="13"/>
  <c r="BT16" i="13"/>
  <c r="BH17" i="13"/>
  <c r="BK17" i="13"/>
  <c r="BN17" i="13"/>
  <c r="BQ17" i="13"/>
  <c r="BT17" i="13"/>
  <c r="BH18" i="13"/>
  <c r="BK18" i="13"/>
  <c r="BN18" i="13"/>
  <c r="BQ18" i="13"/>
  <c r="BT18" i="13"/>
  <c r="BH19" i="13"/>
  <c r="BK19" i="13"/>
  <c r="BN19" i="13"/>
  <c r="BQ19" i="13"/>
  <c r="BT19" i="13"/>
  <c r="BH20" i="13"/>
  <c r="BK20" i="13"/>
  <c r="BN20" i="13"/>
  <c r="BQ20" i="13"/>
  <c r="BT20" i="13"/>
  <c r="BH21" i="13"/>
  <c r="BK21" i="13"/>
  <c r="BN21" i="13"/>
  <c r="BQ21" i="13"/>
  <c r="BT21" i="13"/>
  <c r="BH22" i="13"/>
  <c r="BK22" i="13"/>
  <c r="BN22" i="13"/>
  <c r="BQ22" i="13"/>
  <c r="BT22" i="13"/>
  <c r="BH23" i="13"/>
  <c r="BK23" i="13"/>
  <c r="BN23" i="13"/>
  <c r="BQ23" i="13"/>
  <c r="BT23" i="13"/>
  <c r="BH24" i="13"/>
  <c r="BK24" i="13"/>
  <c r="BN24" i="13"/>
  <c r="BQ24" i="13"/>
  <c r="BT24" i="13"/>
  <c r="BH25" i="13"/>
  <c r="BK25" i="13"/>
  <c r="BN25" i="13"/>
  <c r="BQ25" i="13"/>
  <c r="BT25" i="13"/>
  <c r="BH26" i="13"/>
  <c r="BK26" i="13"/>
  <c r="BN26" i="13"/>
  <c r="BQ26" i="13"/>
  <c r="BT26" i="13"/>
  <c r="BH27" i="13"/>
  <c r="BK27" i="13"/>
  <c r="BN27" i="13"/>
  <c r="BQ27" i="13"/>
  <c r="BT27" i="13"/>
  <c r="BH28" i="13"/>
  <c r="BK28" i="13"/>
  <c r="BN28" i="13"/>
  <c r="BQ28" i="13"/>
  <c r="BT28" i="13"/>
  <c r="BH29" i="13"/>
  <c r="BK29" i="13"/>
  <c r="BN29" i="13"/>
  <c r="BQ29" i="13"/>
  <c r="BT29" i="13"/>
  <c r="BH30" i="13"/>
  <c r="BK30" i="13"/>
  <c r="BN30" i="13"/>
  <c r="BQ30" i="13"/>
  <c r="BT30" i="13"/>
  <c r="BH31" i="13"/>
  <c r="BK31" i="13"/>
  <c r="BN31" i="13"/>
  <c r="BQ31" i="13"/>
  <c r="BT31" i="13"/>
  <c r="BH32" i="13"/>
  <c r="BK32" i="13"/>
  <c r="BN32" i="13"/>
  <c r="BQ32" i="13"/>
  <c r="BT32" i="13"/>
  <c r="BH33" i="13"/>
  <c r="BK33" i="13"/>
  <c r="BN33" i="13"/>
  <c r="BQ33" i="13"/>
  <c r="BT33" i="13"/>
  <c r="BH34" i="13"/>
  <c r="BK34" i="13"/>
  <c r="BN34" i="13"/>
  <c r="BQ34" i="13"/>
  <c r="BT34" i="13"/>
  <c r="BH35" i="13"/>
  <c r="BK35" i="13"/>
  <c r="BN35" i="13"/>
  <c r="BQ35" i="13"/>
  <c r="BT35" i="13"/>
  <c r="BH36" i="13"/>
  <c r="BK36" i="13"/>
  <c r="BN36" i="13"/>
  <c r="BQ36" i="13"/>
  <c r="BT36" i="13"/>
  <c r="BH37" i="13"/>
  <c r="BK37" i="13"/>
  <c r="BN37" i="13"/>
  <c r="BQ37" i="13"/>
  <c r="BT37" i="13"/>
  <c r="BH38" i="13"/>
  <c r="BK38" i="13"/>
  <c r="BN38" i="13"/>
  <c r="BQ38" i="13"/>
  <c r="BT38" i="13"/>
  <c r="BH39" i="13"/>
  <c r="BK39" i="13"/>
  <c r="BN39" i="13"/>
  <c r="BQ39" i="13"/>
  <c r="BT39" i="13"/>
  <c r="BH40" i="13"/>
  <c r="BK40" i="13"/>
  <c r="BN40" i="13"/>
  <c r="BQ40" i="13"/>
  <c r="BT40" i="13"/>
  <c r="BH41" i="13"/>
  <c r="BK41" i="13"/>
  <c r="BN41" i="13"/>
  <c r="BQ41" i="13"/>
  <c r="BT41" i="13"/>
  <c r="BH42" i="13"/>
  <c r="BK42" i="13"/>
  <c r="BN42" i="13"/>
  <c r="BQ42" i="13"/>
  <c r="BT42" i="13"/>
  <c r="BH43" i="13"/>
  <c r="BK43" i="13"/>
  <c r="BN43" i="13"/>
  <c r="BQ43" i="13"/>
  <c r="BT43" i="13"/>
  <c r="BH44" i="13"/>
  <c r="BK44" i="13"/>
  <c r="BN44" i="13"/>
  <c r="BQ44" i="13"/>
  <c r="BT44" i="13"/>
  <c r="BH45" i="13"/>
  <c r="BK45" i="13"/>
  <c r="BN45" i="13"/>
  <c r="BQ45" i="13"/>
  <c r="BT45" i="13"/>
  <c r="BH46" i="13"/>
  <c r="BK46" i="13"/>
  <c r="BN46" i="13"/>
  <c r="BQ46" i="13"/>
  <c r="BT46" i="13"/>
  <c r="BH47" i="13"/>
  <c r="BK47" i="13"/>
  <c r="BN47" i="13"/>
  <c r="BQ47" i="13"/>
  <c r="BT47" i="13"/>
  <c r="BH48" i="13"/>
  <c r="BK48" i="13"/>
  <c r="BN48" i="13"/>
  <c r="BQ48" i="13"/>
  <c r="BT48" i="13"/>
  <c r="BH49" i="13"/>
  <c r="BK49" i="13"/>
  <c r="BN49" i="13"/>
  <c r="BQ49" i="13"/>
  <c r="BT49" i="13"/>
  <c r="BH50" i="13"/>
  <c r="BK50" i="13"/>
  <c r="BN50" i="13"/>
  <c r="BQ50" i="13"/>
  <c r="BT50" i="13"/>
  <c r="BH51" i="13"/>
  <c r="BK51" i="13"/>
  <c r="BN51" i="13"/>
  <c r="BQ51" i="13"/>
  <c r="BT51" i="13"/>
  <c r="BH52" i="13"/>
  <c r="BK52" i="13"/>
  <c r="BN52" i="13"/>
  <c r="BQ52" i="13"/>
  <c r="BT52" i="13"/>
  <c r="BH53" i="13"/>
  <c r="BK53" i="13"/>
  <c r="BN53" i="13"/>
  <c r="BQ53" i="13"/>
  <c r="BT53" i="13"/>
  <c r="BH54" i="13"/>
  <c r="BK54" i="13"/>
  <c r="BN54" i="13"/>
  <c r="BQ54" i="13"/>
  <c r="BT54" i="13"/>
  <c r="BH55" i="13"/>
  <c r="BK55" i="13"/>
  <c r="BN55" i="13"/>
  <c r="BQ55" i="13"/>
  <c r="BT55" i="13"/>
  <c r="BH56" i="13"/>
  <c r="BK56" i="13"/>
  <c r="BN56" i="13"/>
  <c r="BQ56" i="13"/>
  <c r="BT56" i="13"/>
  <c r="BH57" i="13"/>
  <c r="BK57" i="13"/>
  <c r="BN57" i="13"/>
  <c r="BQ57" i="13"/>
  <c r="BT57" i="13"/>
  <c r="BH58" i="13"/>
  <c r="BK58" i="13"/>
  <c r="BN58" i="13"/>
  <c r="BQ58" i="13"/>
  <c r="BT58" i="13"/>
  <c r="BH59" i="13"/>
  <c r="BK59" i="13"/>
  <c r="BN59" i="13"/>
  <c r="BQ59" i="13"/>
  <c r="BT59" i="13"/>
  <c r="BH60" i="13"/>
  <c r="BK60" i="13"/>
  <c r="BN60" i="13"/>
  <c r="BQ60" i="13"/>
  <c r="BT60" i="13"/>
  <c r="BH61" i="13"/>
  <c r="BK61" i="13"/>
  <c r="BN61" i="13"/>
  <c r="BQ61" i="13"/>
  <c r="BT61" i="13"/>
  <c r="BH62" i="13"/>
  <c r="BK62" i="13"/>
  <c r="BN62" i="13"/>
  <c r="BQ62" i="13"/>
  <c r="BT62" i="13"/>
  <c r="BH63" i="13"/>
  <c r="BK63" i="13"/>
  <c r="BN63" i="13"/>
  <c r="BQ63" i="13"/>
  <c r="BT63" i="13"/>
  <c r="BH64" i="13"/>
  <c r="BK64" i="13"/>
  <c r="BN64" i="13"/>
  <c r="BQ64" i="13"/>
  <c r="BT64" i="13"/>
  <c r="BH65" i="13"/>
  <c r="BK65" i="13"/>
  <c r="BN65" i="13"/>
  <c r="BQ65" i="13"/>
  <c r="BT65" i="13"/>
  <c r="BH66" i="13"/>
  <c r="BK66" i="13"/>
  <c r="BN66" i="13"/>
  <c r="BQ66" i="13"/>
  <c r="BT66" i="13"/>
  <c r="BH67" i="13"/>
  <c r="BK67" i="13"/>
  <c r="BN67" i="13"/>
  <c r="BQ67" i="13"/>
  <c r="BT67" i="13"/>
  <c r="BH68" i="13"/>
  <c r="BK68" i="13"/>
  <c r="BN68" i="13"/>
  <c r="BQ68" i="13"/>
  <c r="BT68" i="13"/>
  <c r="BH69" i="13"/>
  <c r="BK69" i="13"/>
  <c r="BN69" i="13"/>
  <c r="BQ69" i="13"/>
  <c r="BT69" i="13"/>
  <c r="BH70" i="13"/>
  <c r="BK70" i="13"/>
  <c r="BN70" i="13"/>
  <c r="BQ70" i="13"/>
  <c r="BT70" i="13"/>
  <c r="BH71" i="13"/>
  <c r="BK71" i="13"/>
  <c r="BN71" i="13"/>
  <c r="BQ71" i="13"/>
  <c r="BT71" i="13"/>
  <c r="BH72" i="13"/>
  <c r="BK72" i="13"/>
  <c r="BN72" i="13"/>
  <c r="BQ72" i="13"/>
  <c r="BT72" i="13"/>
  <c r="BH73" i="13"/>
  <c r="BK73" i="13"/>
  <c r="BN73" i="13"/>
  <c r="BQ73" i="13"/>
  <c r="BT73" i="13"/>
  <c r="BH74" i="13"/>
  <c r="BK74" i="13"/>
  <c r="BN74" i="13"/>
  <c r="BQ74" i="13"/>
  <c r="BT74" i="13"/>
  <c r="BH75" i="13"/>
  <c r="BK75" i="13"/>
  <c r="BN75" i="13"/>
  <c r="BQ75" i="13"/>
  <c r="BT75" i="13"/>
  <c r="BH76" i="13"/>
  <c r="BK76" i="13"/>
  <c r="BN76" i="13"/>
  <c r="BQ76" i="13"/>
  <c r="BT76" i="13"/>
  <c r="BH77" i="13"/>
  <c r="BK77" i="13"/>
  <c r="BN77" i="13"/>
  <c r="BQ77" i="13"/>
  <c r="BT77" i="13"/>
  <c r="BH78" i="13"/>
  <c r="BK78" i="13"/>
  <c r="BN78" i="13"/>
  <c r="BQ78" i="13"/>
  <c r="BT78" i="13"/>
  <c r="BH79" i="13"/>
  <c r="BK79" i="13"/>
  <c r="BN79" i="13"/>
  <c r="BQ79" i="13"/>
  <c r="BT79" i="13"/>
  <c r="BH80" i="13"/>
  <c r="BK80" i="13"/>
  <c r="BN80" i="13"/>
  <c r="BQ80" i="13"/>
  <c r="BT80" i="13"/>
  <c r="BH81" i="13"/>
  <c r="BK81" i="13"/>
  <c r="BN81" i="13"/>
  <c r="BQ81" i="13"/>
  <c r="BT81" i="13"/>
  <c r="BH82" i="13"/>
  <c r="BK82" i="13"/>
  <c r="BN82" i="13"/>
  <c r="BQ82" i="13"/>
  <c r="BT82" i="13"/>
  <c r="BH83" i="13"/>
  <c r="BK83" i="13"/>
  <c r="BN83" i="13"/>
  <c r="BQ83" i="13"/>
  <c r="BT83" i="13"/>
  <c r="BH84" i="13"/>
  <c r="BK84" i="13"/>
  <c r="BN84" i="13"/>
  <c r="BQ84" i="13"/>
  <c r="BT84" i="13"/>
  <c r="BH85" i="13"/>
  <c r="BK85" i="13"/>
  <c r="BN85" i="13"/>
  <c r="BQ85" i="13"/>
  <c r="BT85" i="13"/>
  <c r="BH86" i="13"/>
  <c r="BK86" i="13"/>
  <c r="BN86" i="13"/>
  <c r="BQ86" i="13"/>
  <c r="BT86" i="13"/>
  <c r="BH87" i="13"/>
  <c r="BK87" i="13"/>
  <c r="BN87" i="13"/>
  <c r="BQ87" i="13"/>
  <c r="BT87" i="13"/>
  <c r="BH88" i="13"/>
  <c r="BK88" i="13"/>
  <c r="BN88" i="13"/>
  <c r="BQ88" i="13"/>
  <c r="BT88" i="13"/>
  <c r="BH89" i="13"/>
  <c r="BK89" i="13"/>
  <c r="BN89" i="13"/>
  <c r="BQ89" i="13"/>
  <c r="BT89" i="13"/>
  <c r="BH90" i="13"/>
  <c r="BK90" i="13"/>
  <c r="BN90" i="13"/>
  <c r="BQ90" i="13"/>
  <c r="BT90" i="13"/>
  <c r="BH91" i="13"/>
  <c r="BK91" i="13"/>
  <c r="BN91" i="13"/>
  <c r="BQ91" i="13"/>
  <c r="BT91" i="13"/>
  <c r="BH92" i="13"/>
  <c r="BK92" i="13"/>
  <c r="BN92" i="13"/>
  <c r="BQ92" i="13"/>
  <c r="BT92" i="13"/>
  <c r="BH93" i="13"/>
  <c r="BK93" i="13"/>
  <c r="BN93" i="13"/>
  <c r="BQ93" i="13"/>
  <c r="BT93" i="13"/>
  <c r="BH94" i="13"/>
  <c r="BK94" i="13"/>
  <c r="BN94" i="13"/>
  <c r="BQ94" i="13"/>
  <c r="BT94" i="13"/>
  <c r="BH95" i="13"/>
  <c r="BK95" i="13"/>
  <c r="BN95" i="13"/>
  <c r="BQ95" i="13"/>
  <c r="BT95" i="13"/>
  <c r="BH96" i="13"/>
  <c r="BK96" i="13"/>
  <c r="BN96" i="13"/>
  <c r="BQ96" i="13"/>
  <c r="BT96" i="13"/>
  <c r="BH97" i="13"/>
  <c r="BK97" i="13"/>
  <c r="BN97" i="13"/>
  <c r="BQ97" i="13"/>
  <c r="BT97" i="13"/>
  <c r="BH98" i="13"/>
  <c r="BK98" i="13"/>
  <c r="BN98" i="13"/>
  <c r="BQ98" i="13"/>
  <c r="BT98" i="13"/>
  <c r="BH99" i="13"/>
  <c r="BK99" i="13"/>
  <c r="BN99" i="13"/>
  <c r="BQ99" i="13"/>
  <c r="BT99" i="13"/>
  <c r="BH100" i="13"/>
  <c r="BK100" i="13"/>
  <c r="BN100" i="13"/>
  <c r="BQ100" i="13"/>
  <c r="BT100" i="13"/>
  <c r="BH101" i="13"/>
  <c r="BK101" i="13"/>
  <c r="BN101" i="13"/>
  <c r="BQ101" i="13"/>
  <c r="BT101" i="13"/>
  <c r="BH102" i="13"/>
  <c r="BK102" i="13"/>
  <c r="BN102" i="13"/>
  <c r="BQ102" i="13"/>
  <c r="BT102" i="13"/>
  <c r="BH103" i="13"/>
  <c r="BK103" i="13"/>
  <c r="BN103" i="13"/>
  <c r="BQ103" i="13"/>
  <c r="BT103" i="13"/>
  <c r="BH104" i="13"/>
  <c r="BK104" i="13"/>
  <c r="BN104" i="13"/>
  <c r="BQ104" i="13"/>
  <c r="BT104" i="13"/>
  <c r="BH105" i="13"/>
  <c r="BK105" i="13"/>
  <c r="BN105" i="13"/>
  <c r="BQ105" i="13"/>
  <c r="BT105" i="13"/>
  <c r="BH106" i="13"/>
  <c r="BK106" i="13"/>
  <c r="BN106" i="13"/>
  <c r="BQ106" i="13"/>
  <c r="BT106" i="13"/>
  <c r="BH107" i="13"/>
  <c r="BK107" i="13"/>
  <c r="BN107" i="13"/>
  <c r="BQ107" i="13"/>
  <c r="BT107" i="13"/>
  <c r="BH108" i="13"/>
  <c r="BK108" i="13"/>
  <c r="BN108" i="13"/>
  <c r="BQ108" i="13"/>
  <c r="BT108" i="13"/>
  <c r="BH109" i="13"/>
  <c r="BK109" i="13"/>
  <c r="BN109" i="13"/>
  <c r="BQ109" i="13"/>
  <c r="BT109" i="13"/>
  <c r="BH110" i="13"/>
  <c r="BK110" i="13"/>
  <c r="BN110" i="13"/>
  <c r="BQ110" i="13"/>
  <c r="BT110" i="13"/>
  <c r="BH111" i="13"/>
  <c r="BK111" i="13"/>
  <c r="BN111" i="13"/>
  <c r="BQ111" i="13"/>
  <c r="BT111" i="13"/>
  <c r="BH112" i="13"/>
  <c r="BK112" i="13"/>
  <c r="BN112" i="13"/>
  <c r="BQ112" i="13"/>
  <c r="BT112" i="13"/>
  <c r="BH113" i="13"/>
  <c r="BK113" i="13"/>
  <c r="BN113" i="13"/>
  <c r="BQ113" i="13"/>
  <c r="BT113" i="13"/>
  <c r="BH114" i="13"/>
  <c r="BK114" i="13"/>
  <c r="BN114" i="13"/>
  <c r="BQ114" i="13"/>
  <c r="BT114" i="13"/>
  <c r="BH115" i="13"/>
  <c r="BK115" i="13"/>
  <c r="BN115" i="13"/>
  <c r="BQ115" i="13"/>
  <c r="BT115" i="13"/>
  <c r="BH116" i="13"/>
  <c r="BK116" i="13"/>
  <c r="BN116" i="13"/>
  <c r="BQ116" i="13"/>
  <c r="BT116" i="13"/>
  <c r="BH117" i="13"/>
  <c r="BK117" i="13"/>
  <c r="BN117" i="13"/>
  <c r="BQ117" i="13"/>
  <c r="BT117" i="13"/>
  <c r="BH118" i="13"/>
  <c r="BK118" i="13"/>
  <c r="BN118" i="13"/>
  <c r="BQ118" i="13"/>
  <c r="BT118" i="13"/>
  <c r="BH119" i="13"/>
  <c r="BK119" i="13"/>
  <c r="BN119" i="13"/>
  <c r="BQ119" i="13"/>
  <c r="BT119" i="13"/>
  <c r="BH120" i="13"/>
  <c r="BK120" i="13"/>
  <c r="BN120" i="13"/>
  <c r="BQ120" i="13"/>
  <c r="BT120" i="13"/>
  <c r="BH121" i="13"/>
  <c r="BK121" i="13"/>
  <c r="BN121" i="13"/>
  <c r="BQ121" i="13"/>
  <c r="BT121" i="13"/>
  <c r="BH122" i="13"/>
  <c r="BK122" i="13"/>
  <c r="BN122" i="13"/>
  <c r="BQ122" i="13"/>
  <c r="BT122" i="13"/>
  <c r="BH123" i="13"/>
  <c r="BK123" i="13"/>
  <c r="BN123" i="13"/>
  <c r="BQ123" i="13"/>
  <c r="BT123" i="13"/>
  <c r="BH124" i="13"/>
  <c r="BK124" i="13"/>
  <c r="BN124" i="13"/>
  <c r="BQ124" i="13"/>
  <c r="BT124" i="13"/>
  <c r="BH125" i="13"/>
  <c r="BK125" i="13"/>
  <c r="BN125" i="13"/>
  <c r="BQ125" i="13"/>
  <c r="BT125" i="13"/>
  <c r="BH126" i="13"/>
  <c r="BK126" i="13"/>
  <c r="BN126" i="13"/>
  <c r="BQ126" i="13"/>
  <c r="BT126" i="13"/>
  <c r="BH127" i="13"/>
  <c r="BK127" i="13"/>
  <c r="BN127" i="13"/>
  <c r="BQ127" i="13"/>
  <c r="BT127" i="13"/>
  <c r="BH128" i="13"/>
  <c r="BK128" i="13"/>
  <c r="BN128" i="13"/>
  <c r="BQ128" i="13"/>
  <c r="BT128" i="13"/>
  <c r="BH129" i="13"/>
  <c r="BK129" i="13"/>
  <c r="BN129" i="13"/>
  <c r="BQ129" i="13"/>
  <c r="BT129" i="13"/>
  <c r="BH130" i="13"/>
  <c r="BK130" i="13"/>
  <c r="BN130" i="13"/>
  <c r="BQ130" i="13"/>
  <c r="BT130" i="13"/>
  <c r="BH131" i="13"/>
  <c r="BK131" i="13"/>
  <c r="BN131" i="13"/>
  <c r="BQ131" i="13"/>
  <c r="BT131" i="13"/>
  <c r="BH132" i="13"/>
  <c r="BK132" i="13"/>
  <c r="BN132" i="13"/>
  <c r="BQ132" i="13"/>
  <c r="BT132" i="13"/>
  <c r="BH133" i="13"/>
  <c r="BK133" i="13"/>
  <c r="BN133" i="13"/>
  <c r="BQ133" i="13"/>
  <c r="BT133" i="13"/>
  <c r="BH134" i="13"/>
  <c r="BK134" i="13"/>
  <c r="BN134" i="13"/>
  <c r="BQ134" i="13"/>
  <c r="BT134" i="13"/>
  <c r="BH135" i="13"/>
  <c r="BK135" i="13"/>
  <c r="BN135" i="13"/>
  <c r="BQ135" i="13"/>
  <c r="BT135" i="13"/>
  <c r="BH136" i="13"/>
  <c r="BK136" i="13"/>
  <c r="BN136" i="13"/>
  <c r="BQ136" i="13"/>
  <c r="BT136" i="13"/>
  <c r="BH137" i="13"/>
  <c r="BK137" i="13"/>
  <c r="BN137" i="13"/>
  <c r="BQ137" i="13"/>
  <c r="BT137" i="13"/>
  <c r="BH138" i="13"/>
  <c r="BK138" i="13"/>
  <c r="BN138" i="13"/>
  <c r="BQ138" i="13"/>
  <c r="BT138" i="13"/>
  <c r="BH139" i="13"/>
  <c r="BK139" i="13"/>
  <c r="BN139" i="13"/>
  <c r="BQ139" i="13"/>
  <c r="BT139" i="13"/>
  <c r="BH140" i="13"/>
  <c r="BK140" i="13"/>
  <c r="BN140" i="13"/>
  <c r="BQ140" i="13"/>
  <c r="BT140" i="13"/>
  <c r="BH141" i="13"/>
  <c r="BK141" i="13"/>
  <c r="BN141" i="13"/>
  <c r="BQ141" i="13"/>
  <c r="BT141" i="13"/>
  <c r="BH142" i="13"/>
  <c r="BK142" i="13"/>
  <c r="BN142" i="13"/>
  <c r="BQ142" i="13"/>
  <c r="BT142" i="13"/>
  <c r="BH143" i="13"/>
  <c r="BK143" i="13"/>
  <c r="BN143" i="13"/>
  <c r="BQ143" i="13"/>
  <c r="BT143" i="13"/>
  <c r="BH144" i="13"/>
  <c r="BK144" i="13"/>
  <c r="BN144" i="13"/>
  <c r="BQ144" i="13"/>
  <c r="BT144" i="13"/>
  <c r="BH145" i="13"/>
  <c r="BK145" i="13"/>
  <c r="BN145" i="13"/>
  <c r="BQ145" i="13"/>
  <c r="BT145" i="13"/>
  <c r="BH146" i="13"/>
  <c r="BK146" i="13"/>
  <c r="BN146" i="13"/>
  <c r="BQ146" i="13"/>
  <c r="BT146" i="13"/>
  <c r="BH147" i="13"/>
  <c r="BK147" i="13"/>
  <c r="BN147" i="13"/>
  <c r="BQ147" i="13"/>
  <c r="BT147" i="13"/>
  <c r="BH148" i="13"/>
  <c r="BK148" i="13"/>
  <c r="BN148" i="13"/>
  <c r="BQ148" i="13"/>
  <c r="BT148" i="13"/>
  <c r="BH149" i="13"/>
  <c r="BK149" i="13"/>
  <c r="BN149" i="13"/>
  <c r="BQ149" i="13"/>
  <c r="BT149" i="13"/>
  <c r="BH150" i="13"/>
  <c r="BK150" i="13"/>
  <c r="BN150" i="13"/>
  <c r="BQ150" i="13"/>
  <c r="BT150" i="13"/>
  <c r="BH151" i="13"/>
  <c r="BK151" i="13"/>
  <c r="BN151" i="13"/>
  <c r="BQ151" i="13"/>
  <c r="BT151" i="13"/>
  <c r="BH152" i="13"/>
  <c r="BK152" i="13"/>
  <c r="BN152" i="13"/>
  <c r="BQ152" i="13"/>
  <c r="BT152" i="13"/>
  <c r="BH153" i="13"/>
  <c r="BK153" i="13"/>
  <c r="BN153" i="13"/>
  <c r="BQ153" i="13"/>
  <c r="BT153" i="13"/>
  <c r="BH154" i="13"/>
  <c r="BK154" i="13"/>
  <c r="BN154" i="13"/>
  <c r="BQ154" i="13"/>
  <c r="BT154" i="13"/>
  <c r="BH155" i="13"/>
  <c r="BK155" i="13"/>
  <c r="BN155" i="13"/>
  <c r="BQ155" i="13"/>
  <c r="BT155" i="13"/>
  <c r="BH156" i="13"/>
  <c r="BK156" i="13"/>
  <c r="BN156" i="13"/>
  <c r="BQ156" i="13"/>
  <c r="BT156" i="13"/>
  <c r="BH157" i="13"/>
  <c r="BK157" i="13"/>
  <c r="BN157" i="13"/>
  <c r="BQ157" i="13"/>
  <c r="BT157" i="13"/>
  <c r="BH158" i="13"/>
  <c r="BK158" i="13"/>
  <c r="BN158" i="13"/>
  <c r="BQ158" i="13"/>
  <c r="BT158" i="13"/>
  <c r="BH159" i="13"/>
  <c r="BK159" i="13"/>
  <c r="BN159" i="13"/>
  <c r="BQ159" i="13"/>
  <c r="BT159" i="13"/>
  <c r="BH160" i="13"/>
  <c r="BK160" i="13"/>
  <c r="BN160" i="13"/>
  <c r="BQ160" i="13"/>
  <c r="BT160" i="13"/>
  <c r="BH161" i="13"/>
  <c r="BK161" i="13"/>
  <c r="BN161" i="13"/>
  <c r="BQ161" i="13"/>
  <c r="BT161" i="13"/>
  <c r="BH162" i="13"/>
  <c r="BK162" i="13"/>
  <c r="BN162" i="13"/>
  <c r="BQ162" i="13"/>
  <c r="BT162" i="13"/>
  <c r="BT10" i="13"/>
  <c r="BQ10" i="13"/>
  <c r="BN10" i="13"/>
  <c r="BK10" i="13"/>
  <c r="BH10" i="13"/>
  <c r="AR11" i="13"/>
  <c r="AU11" i="13"/>
  <c r="AX11" i="13"/>
  <c r="BA11" i="13"/>
  <c r="BD11" i="13"/>
  <c r="AR12" i="13"/>
  <c r="AU12" i="13"/>
  <c r="AX12" i="13"/>
  <c r="BA12" i="13"/>
  <c r="BD12" i="13"/>
  <c r="AR13" i="13"/>
  <c r="AU13" i="13"/>
  <c r="AX13" i="13"/>
  <c r="BA13" i="13"/>
  <c r="BD13" i="13"/>
  <c r="AR14" i="13"/>
  <c r="AU14" i="13"/>
  <c r="AX14" i="13"/>
  <c r="BA14" i="13"/>
  <c r="BD14" i="13"/>
  <c r="AR15" i="13"/>
  <c r="AU15" i="13"/>
  <c r="AX15" i="13"/>
  <c r="BA15" i="13"/>
  <c r="BD15" i="13"/>
  <c r="AR16" i="13"/>
  <c r="AU16" i="13"/>
  <c r="AX16" i="13"/>
  <c r="BA16" i="13"/>
  <c r="BD16" i="13"/>
  <c r="AR17" i="13"/>
  <c r="AU17" i="13"/>
  <c r="AX17" i="13"/>
  <c r="BA17" i="13"/>
  <c r="BD17" i="13"/>
  <c r="AR18" i="13"/>
  <c r="AU18" i="13"/>
  <c r="AX18" i="13"/>
  <c r="BA18" i="13"/>
  <c r="BD18" i="13"/>
  <c r="AR19" i="13"/>
  <c r="AU19" i="13"/>
  <c r="AX19" i="13"/>
  <c r="BA19" i="13"/>
  <c r="BD19" i="13"/>
  <c r="AR20" i="13"/>
  <c r="AU20" i="13"/>
  <c r="AX20" i="13"/>
  <c r="BA20" i="13"/>
  <c r="BD20" i="13"/>
  <c r="AR21" i="13"/>
  <c r="AU21" i="13"/>
  <c r="AX21" i="13"/>
  <c r="BA21" i="13"/>
  <c r="BD21" i="13"/>
  <c r="AR22" i="13"/>
  <c r="AU22" i="13"/>
  <c r="AX22" i="13"/>
  <c r="BA22" i="13"/>
  <c r="BD22" i="13"/>
  <c r="AR23" i="13"/>
  <c r="AU23" i="13"/>
  <c r="AX23" i="13"/>
  <c r="BA23" i="13"/>
  <c r="BD23" i="13"/>
  <c r="AR24" i="13"/>
  <c r="AU24" i="13"/>
  <c r="AX24" i="13"/>
  <c r="BA24" i="13"/>
  <c r="BD24" i="13"/>
  <c r="AR25" i="13"/>
  <c r="AU25" i="13"/>
  <c r="AX25" i="13"/>
  <c r="BA25" i="13"/>
  <c r="BD25" i="13"/>
  <c r="AR26" i="13"/>
  <c r="AU26" i="13"/>
  <c r="AX26" i="13"/>
  <c r="BA26" i="13"/>
  <c r="BD26" i="13"/>
  <c r="AR27" i="13"/>
  <c r="AU27" i="13"/>
  <c r="AX27" i="13"/>
  <c r="BA27" i="13"/>
  <c r="BD27" i="13"/>
  <c r="AR28" i="13"/>
  <c r="AU28" i="13"/>
  <c r="AX28" i="13"/>
  <c r="BA28" i="13"/>
  <c r="BD28" i="13"/>
  <c r="AR29" i="13"/>
  <c r="AU29" i="13"/>
  <c r="AX29" i="13"/>
  <c r="BA29" i="13"/>
  <c r="BD29" i="13"/>
  <c r="AR30" i="13"/>
  <c r="AU30" i="13"/>
  <c r="AX30" i="13"/>
  <c r="BA30" i="13"/>
  <c r="BD30" i="13"/>
  <c r="AR31" i="13"/>
  <c r="AU31" i="13"/>
  <c r="AX31" i="13"/>
  <c r="BA31" i="13"/>
  <c r="BD31" i="13"/>
  <c r="AR32" i="13"/>
  <c r="AU32" i="13"/>
  <c r="AX32" i="13"/>
  <c r="BA32" i="13"/>
  <c r="BD32" i="13"/>
  <c r="AR33" i="13"/>
  <c r="AU33" i="13"/>
  <c r="AX33" i="13"/>
  <c r="BA33" i="13"/>
  <c r="BD33" i="13"/>
  <c r="AR34" i="13"/>
  <c r="AU34" i="13"/>
  <c r="AX34" i="13"/>
  <c r="BA34" i="13"/>
  <c r="BD34" i="13"/>
  <c r="AR35" i="13"/>
  <c r="AU35" i="13"/>
  <c r="AX35" i="13"/>
  <c r="BA35" i="13"/>
  <c r="BD35" i="13"/>
  <c r="AR36" i="13"/>
  <c r="AU36" i="13"/>
  <c r="AX36" i="13"/>
  <c r="BA36" i="13"/>
  <c r="BD36" i="13"/>
  <c r="AR37" i="13"/>
  <c r="AU37" i="13"/>
  <c r="AX37" i="13"/>
  <c r="BA37" i="13"/>
  <c r="BD37" i="13"/>
  <c r="AR38" i="13"/>
  <c r="AU38" i="13"/>
  <c r="AX38" i="13"/>
  <c r="BA38" i="13"/>
  <c r="BD38" i="13"/>
  <c r="AR39" i="13"/>
  <c r="AU39" i="13"/>
  <c r="AX39" i="13"/>
  <c r="BA39" i="13"/>
  <c r="BD39" i="13"/>
  <c r="AR40" i="13"/>
  <c r="AU40" i="13"/>
  <c r="AX40" i="13"/>
  <c r="BA40" i="13"/>
  <c r="BD40" i="13"/>
  <c r="AR41" i="13"/>
  <c r="AU41" i="13"/>
  <c r="AX41" i="13"/>
  <c r="BA41" i="13"/>
  <c r="BD41" i="13"/>
  <c r="AR42" i="13"/>
  <c r="AU42" i="13"/>
  <c r="AX42" i="13"/>
  <c r="BA42" i="13"/>
  <c r="BD42" i="13"/>
  <c r="AR43" i="13"/>
  <c r="AU43" i="13"/>
  <c r="AX43" i="13"/>
  <c r="BA43" i="13"/>
  <c r="BD43" i="13"/>
  <c r="AR44" i="13"/>
  <c r="AU44" i="13"/>
  <c r="AX44" i="13"/>
  <c r="BA44" i="13"/>
  <c r="BD44" i="13"/>
  <c r="AR45" i="13"/>
  <c r="AU45" i="13"/>
  <c r="AX45" i="13"/>
  <c r="BA45" i="13"/>
  <c r="BD45" i="13"/>
  <c r="AR46" i="13"/>
  <c r="AU46" i="13"/>
  <c r="AX46" i="13"/>
  <c r="BA46" i="13"/>
  <c r="BD46" i="13"/>
  <c r="AR47" i="13"/>
  <c r="AU47" i="13"/>
  <c r="AX47" i="13"/>
  <c r="BA47" i="13"/>
  <c r="BD47" i="13"/>
  <c r="AR48" i="13"/>
  <c r="AU48" i="13"/>
  <c r="AX48" i="13"/>
  <c r="BA48" i="13"/>
  <c r="BD48" i="13"/>
  <c r="AR49" i="13"/>
  <c r="AU49" i="13"/>
  <c r="AX49" i="13"/>
  <c r="BA49" i="13"/>
  <c r="BD49" i="13"/>
  <c r="AR50" i="13"/>
  <c r="AU50" i="13"/>
  <c r="AX50" i="13"/>
  <c r="BA50" i="13"/>
  <c r="BD50" i="13"/>
  <c r="AR51" i="13"/>
  <c r="AU51" i="13"/>
  <c r="AX51" i="13"/>
  <c r="BA51" i="13"/>
  <c r="BD51" i="13"/>
  <c r="AR52" i="13"/>
  <c r="AU52" i="13"/>
  <c r="AX52" i="13"/>
  <c r="BA52" i="13"/>
  <c r="BD52" i="13"/>
  <c r="AR53" i="13"/>
  <c r="AU53" i="13"/>
  <c r="AX53" i="13"/>
  <c r="BA53" i="13"/>
  <c r="BD53" i="13"/>
  <c r="AR54" i="13"/>
  <c r="AU54" i="13"/>
  <c r="AX54" i="13"/>
  <c r="BA54" i="13"/>
  <c r="BD54" i="13"/>
  <c r="AR55" i="13"/>
  <c r="AU55" i="13"/>
  <c r="AX55" i="13"/>
  <c r="BA55" i="13"/>
  <c r="BD55" i="13"/>
  <c r="AR56" i="13"/>
  <c r="AU56" i="13"/>
  <c r="AX56" i="13"/>
  <c r="BA56" i="13"/>
  <c r="BD56" i="13"/>
  <c r="AR57" i="13"/>
  <c r="AU57" i="13"/>
  <c r="AX57" i="13"/>
  <c r="BA57" i="13"/>
  <c r="BD57" i="13"/>
  <c r="AR58" i="13"/>
  <c r="AU58" i="13"/>
  <c r="AX58" i="13"/>
  <c r="BA58" i="13"/>
  <c r="BD58" i="13"/>
  <c r="AR59" i="13"/>
  <c r="AU59" i="13"/>
  <c r="AX59" i="13"/>
  <c r="BA59" i="13"/>
  <c r="BD59" i="13"/>
  <c r="AR60" i="13"/>
  <c r="AU60" i="13"/>
  <c r="AX60" i="13"/>
  <c r="BA60" i="13"/>
  <c r="BD60" i="13"/>
  <c r="AR61" i="13"/>
  <c r="AU61" i="13"/>
  <c r="AX61" i="13"/>
  <c r="BA61" i="13"/>
  <c r="BD61" i="13"/>
  <c r="AR62" i="13"/>
  <c r="AU62" i="13"/>
  <c r="AX62" i="13"/>
  <c r="BA62" i="13"/>
  <c r="BD62" i="13"/>
  <c r="AR63" i="13"/>
  <c r="AU63" i="13"/>
  <c r="AX63" i="13"/>
  <c r="BA63" i="13"/>
  <c r="BD63" i="13"/>
  <c r="AR64" i="13"/>
  <c r="AU64" i="13"/>
  <c r="AX64" i="13"/>
  <c r="BA64" i="13"/>
  <c r="BD64" i="13"/>
  <c r="AR65" i="13"/>
  <c r="AU65" i="13"/>
  <c r="AX65" i="13"/>
  <c r="BA65" i="13"/>
  <c r="BD65" i="13"/>
  <c r="AR66" i="13"/>
  <c r="AU66" i="13"/>
  <c r="AX66" i="13"/>
  <c r="BA66" i="13"/>
  <c r="BD66" i="13"/>
  <c r="AR67" i="13"/>
  <c r="AU67" i="13"/>
  <c r="AX67" i="13"/>
  <c r="BA67" i="13"/>
  <c r="BD67" i="13"/>
  <c r="AR68" i="13"/>
  <c r="AU68" i="13"/>
  <c r="AX68" i="13"/>
  <c r="BA68" i="13"/>
  <c r="BD68" i="13"/>
  <c r="AR69" i="13"/>
  <c r="AU69" i="13"/>
  <c r="AX69" i="13"/>
  <c r="BA69" i="13"/>
  <c r="BD69" i="13"/>
  <c r="AR70" i="13"/>
  <c r="AU70" i="13"/>
  <c r="AX70" i="13"/>
  <c r="BA70" i="13"/>
  <c r="BD70" i="13"/>
  <c r="AR71" i="13"/>
  <c r="AU71" i="13"/>
  <c r="AX71" i="13"/>
  <c r="BA71" i="13"/>
  <c r="BD71" i="13"/>
  <c r="AR72" i="13"/>
  <c r="AU72" i="13"/>
  <c r="AX72" i="13"/>
  <c r="BA72" i="13"/>
  <c r="BD72" i="13"/>
  <c r="AR73" i="13"/>
  <c r="AU73" i="13"/>
  <c r="AX73" i="13"/>
  <c r="BA73" i="13"/>
  <c r="BD73" i="13"/>
  <c r="AR74" i="13"/>
  <c r="AU74" i="13"/>
  <c r="AX74" i="13"/>
  <c r="BA74" i="13"/>
  <c r="BD74" i="13"/>
  <c r="AR75" i="13"/>
  <c r="AU75" i="13"/>
  <c r="AX75" i="13"/>
  <c r="BA75" i="13"/>
  <c r="BD75" i="13"/>
  <c r="AR76" i="13"/>
  <c r="AU76" i="13"/>
  <c r="AX76" i="13"/>
  <c r="BA76" i="13"/>
  <c r="BD76" i="13"/>
  <c r="AR77" i="13"/>
  <c r="AU77" i="13"/>
  <c r="AX77" i="13"/>
  <c r="BA77" i="13"/>
  <c r="BD77" i="13"/>
  <c r="AR78" i="13"/>
  <c r="AU78" i="13"/>
  <c r="AX78" i="13"/>
  <c r="BA78" i="13"/>
  <c r="BD78" i="13"/>
  <c r="AR79" i="13"/>
  <c r="AU79" i="13"/>
  <c r="AX79" i="13"/>
  <c r="BA79" i="13"/>
  <c r="BD79" i="13"/>
  <c r="AR80" i="13"/>
  <c r="AU80" i="13"/>
  <c r="AX80" i="13"/>
  <c r="BA80" i="13"/>
  <c r="BD80" i="13"/>
  <c r="AR81" i="13"/>
  <c r="AU81" i="13"/>
  <c r="AX81" i="13"/>
  <c r="BA81" i="13"/>
  <c r="BD81" i="13"/>
  <c r="AR82" i="13"/>
  <c r="AU82" i="13"/>
  <c r="AX82" i="13"/>
  <c r="BA82" i="13"/>
  <c r="BD82" i="13"/>
  <c r="AR83" i="13"/>
  <c r="AU83" i="13"/>
  <c r="AX83" i="13"/>
  <c r="BA83" i="13"/>
  <c r="BD83" i="13"/>
  <c r="AR84" i="13"/>
  <c r="AU84" i="13"/>
  <c r="AX84" i="13"/>
  <c r="BA84" i="13"/>
  <c r="BD84" i="13"/>
  <c r="AR85" i="13"/>
  <c r="AU85" i="13"/>
  <c r="AX85" i="13"/>
  <c r="BA85" i="13"/>
  <c r="BD85" i="13"/>
  <c r="AR86" i="13"/>
  <c r="AU86" i="13"/>
  <c r="AX86" i="13"/>
  <c r="BA86" i="13"/>
  <c r="BD86" i="13"/>
  <c r="AR87" i="13"/>
  <c r="AU87" i="13"/>
  <c r="AX87" i="13"/>
  <c r="BA87" i="13"/>
  <c r="BD87" i="13"/>
  <c r="AR88" i="13"/>
  <c r="AU88" i="13"/>
  <c r="AX88" i="13"/>
  <c r="BA88" i="13"/>
  <c r="BD88" i="13"/>
  <c r="AR89" i="13"/>
  <c r="AU89" i="13"/>
  <c r="AX89" i="13"/>
  <c r="BA89" i="13"/>
  <c r="BD89" i="13"/>
  <c r="AR90" i="13"/>
  <c r="AU90" i="13"/>
  <c r="AX90" i="13"/>
  <c r="BA90" i="13"/>
  <c r="BD90" i="13"/>
  <c r="AR91" i="13"/>
  <c r="AU91" i="13"/>
  <c r="AX91" i="13"/>
  <c r="BA91" i="13"/>
  <c r="BD91" i="13"/>
  <c r="AR92" i="13"/>
  <c r="AU92" i="13"/>
  <c r="AX92" i="13"/>
  <c r="BA92" i="13"/>
  <c r="BD92" i="13"/>
  <c r="AR93" i="13"/>
  <c r="AU93" i="13"/>
  <c r="AX93" i="13"/>
  <c r="BA93" i="13"/>
  <c r="BD93" i="13"/>
  <c r="AR94" i="13"/>
  <c r="AU94" i="13"/>
  <c r="AX94" i="13"/>
  <c r="BA94" i="13"/>
  <c r="BD94" i="13"/>
  <c r="AR95" i="13"/>
  <c r="AU95" i="13"/>
  <c r="AX95" i="13"/>
  <c r="BA95" i="13"/>
  <c r="BD95" i="13"/>
  <c r="AR96" i="13"/>
  <c r="AU96" i="13"/>
  <c r="AX96" i="13"/>
  <c r="BA96" i="13"/>
  <c r="BD96" i="13"/>
  <c r="AR97" i="13"/>
  <c r="AU97" i="13"/>
  <c r="AX97" i="13"/>
  <c r="BA97" i="13"/>
  <c r="BD97" i="13"/>
  <c r="AR98" i="13"/>
  <c r="AU98" i="13"/>
  <c r="AX98" i="13"/>
  <c r="BA98" i="13"/>
  <c r="BD98" i="13"/>
  <c r="AR99" i="13"/>
  <c r="AU99" i="13"/>
  <c r="AX99" i="13"/>
  <c r="BA99" i="13"/>
  <c r="BD99" i="13"/>
  <c r="AR100" i="13"/>
  <c r="AU100" i="13"/>
  <c r="AX100" i="13"/>
  <c r="BA100" i="13"/>
  <c r="BD100" i="13"/>
  <c r="AR101" i="13"/>
  <c r="AU101" i="13"/>
  <c r="AX101" i="13"/>
  <c r="BA101" i="13"/>
  <c r="BD101" i="13"/>
  <c r="AR102" i="13"/>
  <c r="AU102" i="13"/>
  <c r="AX102" i="13"/>
  <c r="BA102" i="13"/>
  <c r="BD102" i="13"/>
  <c r="AR103" i="13"/>
  <c r="AU103" i="13"/>
  <c r="AX103" i="13"/>
  <c r="BA103" i="13"/>
  <c r="BD103" i="13"/>
  <c r="AR104" i="13"/>
  <c r="AU104" i="13"/>
  <c r="AX104" i="13"/>
  <c r="BA104" i="13"/>
  <c r="BD104" i="13"/>
  <c r="AR105" i="13"/>
  <c r="AU105" i="13"/>
  <c r="AX105" i="13"/>
  <c r="BA105" i="13"/>
  <c r="BD105" i="13"/>
  <c r="AR106" i="13"/>
  <c r="AU106" i="13"/>
  <c r="AX106" i="13"/>
  <c r="BA106" i="13"/>
  <c r="BD106" i="13"/>
  <c r="AR107" i="13"/>
  <c r="AU107" i="13"/>
  <c r="AX107" i="13"/>
  <c r="BA107" i="13"/>
  <c r="BD107" i="13"/>
  <c r="AR108" i="13"/>
  <c r="AU108" i="13"/>
  <c r="AX108" i="13"/>
  <c r="BA108" i="13"/>
  <c r="BD108" i="13"/>
  <c r="AR109" i="13"/>
  <c r="AU109" i="13"/>
  <c r="AX109" i="13"/>
  <c r="BA109" i="13"/>
  <c r="BD109" i="13"/>
  <c r="AR110" i="13"/>
  <c r="AU110" i="13"/>
  <c r="AX110" i="13"/>
  <c r="BA110" i="13"/>
  <c r="BD110" i="13"/>
  <c r="AR111" i="13"/>
  <c r="AU111" i="13"/>
  <c r="AX111" i="13"/>
  <c r="BA111" i="13"/>
  <c r="BD111" i="13"/>
  <c r="AR112" i="13"/>
  <c r="AU112" i="13"/>
  <c r="AX112" i="13"/>
  <c r="BA112" i="13"/>
  <c r="BD112" i="13"/>
  <c r="AR113" i="13"/>
  <c r="AU113" i="13"/>
  <c r="AX113" i="13"/>
  <c r="BA113" i="13"/>
  <c r="BD113" i="13"/>
  <c r="AR114" i="13"/>
  <c r="AU114" i="13"/>
  <c r="AX114" i="13"/>
  <c r="BA114" i="13"/>
  <c r="BD114" i="13"/>
  <c r="AR115" i="13"/>
  <c r="AU115" i="13"/>
  <c r="AX115" i="13"/>
  <c r="BA115" i="13"/>
  <c r="BD115" i="13"/>
  <c r="AR116" i="13"/>
  <c r="AU116" i="13"/>
  <c r="AX116" i="13"/>
  <c r="BA116" i="13"/>
  <c r="BD116" i="13"/>
  <c r="AR117" i="13"/>
  <c r="AU117" i="13"/>
  <c r="AX117" i="13"/>
  <c r="BA117" i="13"/>
  <c r="BD117" i="13"/>
  <c r="AR118" i="13"/>
  <c r="AU118" i="13"/>
  <c r="AX118" i="13"/>
  <c r="BA118" i="13"/>
  <c r="BD118" i="13"/>
  <c r="AR119" i="13"/>
  <c r="AU119" i="13"/>
  <c r="AX119" i="13"/>
  <c r="BA119" i="13"/>
  <c r="BD119" i="13"/>
  <c r="AR120" i="13"/>
  <c r="AU120" i="13"/>
  <c r="AX120" i="13"/>
  <c r="BA120" i="13"/>
  <c r="BD120" i="13"/>
  <c r="AR121" i="13"/>
  <c r="AU121" i="13"/>
  <c r="AX121" i="13"/>
  <c r="BA121" i="13"/>
  <c r="BD121" i="13"/>
  <c r="AR122" i="13"/>
  <c r="AU122" i="13"/>
  <c r="AX122" i="13"/>
  <c r="BA122" i="13"/>
  <c r="BD122" i="13"/>
  <c r="AR123" i="13"/>
  <c r="AU123" i="13"/>
  <c r="AX123" i="13"/>
  <c r="BA123" i="13"/>
  <c r="BD123" i="13"/>
  <c r="AR124" i="13"/>
  <c r="AU124" i="13"/>
  <c r="AX124" i="13"/>
  <c r="BA124" i="13"/>
  <c r="BD124" i="13"/>
  <c r="AR125" i="13"/>
  <c r="AU125" i="13"/>
  <c r="AX125" i="13"/>
  <c r="BA125" i="13"/>
  <c r="BD125" i="13"/>
  <c r="AR126" i="13"/>
  <c r="AU126" i="13"/>
  <c r="AX126" i="13"/>
  <c r="BA126" i="13"/>
  <c r="BD126" i="13"/>
  <c r="AR127" i="13"/>
  <c r="AU127" i="13"/>
  <c r="AX127" i="13"/>
  <c r="BA127" i="13"/>
  <c r="BD127" i="13"/>
  <c r="AR128" i="13"/>
  <c r="AU128" i="13"/>
  <c r="AX128" i="13"/>
  <c r="BA128" i="13"/>
  <c r="BD128" i="13"/>
  <c r="AR129" i="13"/>
  <c r="AU129" i="13"/>
  <c r="AX129" i="13"/>
  <c r="BA129" i="13"/>
  <c r="BD129" i="13"/>
  <c r="AR130" i="13"/>
  <c r="AU130" i="13"/>
  <c r="AX130" i="13"/>
  <c r="BA130" i="13"/>
  <c r="BD130" i="13"/>
  <c r="AR131" i="13"/>
  <c r="AU131" i="13"/>
  <c r="AX131" i="13"/>
  <c r="BA131" i="13"/>
  <c r="BD131" i="13"/>
  <c r="AR132" i="13"/>
  <c r="AU132" i="13"/>
  <c r="AX132" i="13"/>
  <c r="BA132" i="13"/>
  <c r="BD132" i="13"/>
  <c r="AR133" i="13"/>
  <c r="AU133" i="13"/>
  <c r="AX133" i="13"/>
  <c r="BA133" i="13"/>
  <c r="BD133" i="13"/>
  <c r="AR134" i="13"/>
  <c r="AU134" i="13"/>
  <c r="AX134" i="13"/>
  <c r="BA134" i="13"/>
  <c r="BD134" i="13"/>
  <c r="AR135" i="13"/>
  <c r="AU135" i="13"/>
  <c r="AX135" i="13"/>
  <c r="BA135" i="13"/>
  <c r="BD135" i="13"/>
  <c r="AR136" i="13"/>
  <c r="AU136" i="13"/>
  <c r="AX136" i="13"/>
  <c r="BA136" i="13"/>
  <c r="BD136" i="13"/>
  <c r="AR137" i="13"/>
  <c r="AU137" i="13"/>
  <c r="AX137" i="13"/>
  <c r="BA137" i="13"/>
  <c r="BD137" i="13"/>
  <c r="AR138" i="13"/>
  <c r="AU138" i="13"/>
  <c r="AX138" i="13"/>
  <c r="BA138" i="13"/>
  <c r="BD138" i="13"/>
  <c r="AR139" i="13"/>
  <c r="AU139" i="13"/>
  <c r="AX139" i="13"/>
  <c r="BA139" i="13"/>
  <c r="BD139" i="13"/>
  <c r="AR140" i="13"/>
  <c r="AU140" i="13"/>
  <c r="AX140" i="13"/>
  <c r="BA140" i="13"/>
  <c r="BD140" i="13"/>
  <c r="AR141" i="13"/>
  <c r="AU141" i="13"/>
  <c r="AX141" i="13"/>
  <c r="BA141" i="13"/>
  <c r="BD141" i="13"/>
  <c r="AR142" i="13"/>
  <c r="AU142" i="13"/>
  <c r="AX142" i="13"/>
  <c r="BA142" i="13"/>
  <c r="BD142" i="13"/>
  <c r="AR143" i="13"/>
  <c r="AU143" i="13"/>
  <c r="AX143" i="13"/>
  <c r="BA143" i="13"/>
  <c r="BD143" i="13"/>
  <c r="AR144" i="13"/>
  <c r="AU144" i="13"/>
  <c r="AX144" i="13"/>
  <c r="BA144" i="13"/>
  <c r="BD144" i="13"/>
  <c r="AR145" i="13"/>
  <c r="AU145" i="13"/>
  <c r="AX145" i="13"/>
  <c r="BA145" i="13"/>
  <c r="BD145" i="13"/>
  <c r="AR146" i="13"/>
  <c r="AU146" i="13"/>
  <c r="AX146" i="13"/>
  <c r="BA146" i="13"/>
  <c r="BD146" i="13"/>
  <c r="AR147" i="13"/>
  <c r="AU147" i="13"/>
  <c r="AX147" i="13"/>
  <c r="BA147" i="13"/>
  <c r="BD147" i="13"/>
  <c r="AR148" i="13"/>
  <c r="AU148" i="13"/>
  <c r="AX148" i="13"/>
  <c r="BA148" i="13"/>
  <c r="BD148" i="13"/>
  <c r="AR149" i="13"/>
  <c r="AU149" i="13"/>
  <c r="AX149" i="13"/>
  <c r="BA149" i="13"/>
  <c r="BD149" i="13"/>
  <c r="AR150" i="13"/>
  <c r="AU150" i="13"/>
  <c r="AX150" i="13"/>
  <c r="BA150" i="13"/>
  <c r="BD150" i="13"/>
  <c r="AR151" i="13"/>
  <c r="AU151" i="13"/>
  <c r="AX151" i="13"/>
  <c r="BA151" i="13"/>
  <c r="BD151" i="13"/>
  <c r="AR152" i="13"/>
  <c r="AU152" i="13"/>
  <c r="AX152" i="13"/>
  <c r="BA152" i="13"/>
  <c r="BD152" i="13"/>
  <c r="AR153" i="13"/>
  <c r="AU153" i="13"/>
  <c r="AX153" i="13"/>
  <c r="BA153" i="13"/>
  <c r="BD153" i="13"/>
  <c r="AR154" i="13"/>
  <c r="AU154" i="13"/>
  <c r="AX154" i="13"/>
  <c r="BA154" i="13"/>
  <c r="BD154" i="13"/>
  <c r="AR155" i="13"/>
  <c r="AU155" i="13"/>
  <c r="AX155" i="13"/>
  <c r="BA155" i="13"/>
  <c r="BD155" i="13"/>
  <c r="AR156" i="13"/>
  <c r="AU156" i="13"/>
  <c r="AX156" i="13"/>
  <c r="BA156" i="13"/>
  <c r="BD156" i="13"/>
  <c r="AR157" i="13"/>
  <c r="AU157" i="13"/>
  <c r="AX157" i="13"/>
  <c r="BA157" i="13"/>
  <c r="BD157" i="13"/>
  <c r="AR158" i="13"/>
  <c r="AU158" i="13"/>
  <c r="AX158" i="13"/>
  <c r="BA158" i="13"/>
  <c r="BD158" i="13"/>
  <c r="AR159" i="13"/>
  <c r="AU159" i="13"/>
  <c r="AX159" i="13"/>
  <c r="BA159" i="13"/>
  <c r="BD159" i="13"/>
  <c r="AR160" i="13"/>
  <c r="AU160" i="13"/>
  <c r="AX160" i="13"/>
  <c r="BA160" i="13"/>
  <c r="BD160" i="13"/>
  <c r="AR161" i="13"/>
  <c r="AU161" i="13"/>
  <c r="AX161" i="13"/>
  <c r="BA161" i="13"/>
  <c r="BD161" i="13"/>
  <c r="AR162" i="13"/>
  <c r="AU162" i="13"/>
  <c r="AX162" i="13"/>
  <c r="BA162" i="13"/>
  <c r="BD162" i="13"/>
  <c r="BD10" i="13"/>
  <c r="BA10" i="13"/>
  <c r="AX10" i="13"/>
  <c r="AU10" i="13"/>
  <c r="AR10" i="13"/>
  <c r="AB11" i="13"/>
  <c r="AE11" i="13"/>
  <c r="AH11" i="13"/>
  <c r="AK11" i="13"/>
  <c r="AN11" i="13"/>
  <c r="AB12" i="13"/>
  <c r="AE12" i="13"/>
  <c r="AH12" i="13"/>
  <c r="AK12" i="13"/>
  <c r="AN12" i="13"/>
  <c r="AB13" i="13"/>
  <c r="AE13" i="13"/>
  <c r="AH13" i="13"/>
  <c r="AK13" i="13"/>
  <c r="AN13" i="13"/>
  <c r="AB14" i="13"/>
  <c r="AE14" i="13"/>
  <c r="AH14" i="13"/>
  <c r="AK14" i="13"/>
  <c r="AN14" i="13"/>
  <c r="AB15" i="13"/>
  <c r="AE15" i="13"/>
  <c r="AH15" i="13"/>
  <c r="AK15" i="13"/>
  <c r="AN15" i="13"/>
  <c r="AB16" i="13"/>
  <c r="AE16" i="13"/>
  <c r="AH16" i="13"/>
  <c r="AK16" i="13"/>
  <c r="AN16" i="13"/>
  <c r="AB17" i="13"/>
  <c r="AE17" i="13"/>
  <c r="AH17" i="13"/>
  <c r="AK17" i="13"/>
  <c r="AN17" i="13"/>
  <c r="AB18" i="13"/>
  <c r="AE18" i="13"/>
  <c r="AH18" i="13"/>
  <c r="AK18" i="13"/>
  <c r="AN18" i="13"/>
  <c r="AB19" i="13"/>
  <c r="AE19" i="13"/>
  <c r="AH19" i="13"/>
  <c r="AK19" i="13"/>
  <c r="AN19" i="13"/>
  <c r="AB20" i="13"/>
  <c r="AE20" i="13"/>
  <c r="AH20" i="13"/>
  <c r="AK20" i="13"/>
  <c r="AN20" i="13"/>
  <c r="AB21" i="13"/>
  <c r="AE21" i="13"/>
  <c r="AH21" i="13"/>
  <c r="AK21" i="13"/>
  <c r="AN21" i="13"/>
  <c r="AB22" i="13"/>
  <c r="AE22" i="13"/>
  <c r="AH22" i="13"/>
  <c r="AK22" i="13"/>
  <c r="AN22" i="13"/>
  <c r="AB23" i="13"/>
  <c r="AE23" i="13"/>
  <c r="AH23" i="13"/>
  <c r="AK23" i="13"/>
  <c r="AN23" i="13"/>
  <c r="AB24" i="13"/>
  <c r="AE24" i="13"/>
  <c r="AH24" i="13"/>
  <c r="AK24" i="13"/>
  <c r="AN24" i="13"/>
  <c r="AB25" i="13"/>
  <c r="AE25" i="13"/>
  <c r="AH25" i="13"/>
  <c r="AK25" i="13"/>
  <c r="AN25" i="13"/>
  <c r="AB26" i="13"/>
  <c r="AE26" i="13"/>
  <c r="AH26" i="13"/>
  <c r="AK26" i="13"/>
  <c r="AN26" i="13"/>
  <c r="AB27" i="13"/>
  <c r="AE27" i="13"/>
  <c r="AH27" i="13"/>
  <c r="AK27" i="13"/>
  <c r="AN27" i="13"/>
  <c r="AB28" i="13"/>
  <c r="AE28" i="13"/>
  <c r="AH28" i="13"/>
  <c r="AK28" i="13"/>
  <c r="AN28" i="13"/>
  <c r="AB29" i="13"/>
  <c r="AE29" i="13"/>
  <c r="AH29" i="13"/>
  <c r="AK29" i="13"/>
  <c r="AN29" i="13"/>
  <c r="AB30" i="13"/>
  <c r="AE30" i="13"/>
  <c r="AH30" i="13"/>
  <c r="AK30" i="13"/>
  <c r="AN30" i="13"/>
  <c r="AB31" i="13"/>
  <c r="AE31" i="13"/>
  <c r="AH31" i="13"/>
  <c r="AK31" i="13"/>
  <c r="AN31" i="13"/>
  <c r="AB32" i="13"/>
  <c r="AE32" i="13"/>
  <c r="AH32" i="13"/>
  <c r="AK32" i="13"/>
  <c r="AN32" i="13"/>
  <c r="AB33" i="13"/>
  <c r="AE33" i="13"/>
  <c r="AH33" i="13"/>
  <c r="AK33" i="13"/>
  <c r="AN33" i="13"/>
  <c r="AB34" i="13"/>
  <c r="AE34" i="13"/>
  <c r="AH34" i="13"/>
  <c r="AK34" i="13"/>
  <c r="AN34" i="13"/>
  <c r="AB35" i="13"/>
  <c r="AE35" i="13"/>
  <c r="AH35" i="13"/>
  <c r="AK35" i="13"/>
  <c r="AN35" i="13"/>
  <c r="AB36" i="13"/>
  <c r="AE36" i="13"/>
  <c r="AH36" i="13"/>
  <c r="AK36" i="13"/>
  <c r="AN36" i="13"/>
  <c r="AB37" i="13"/>
  <c r="AE37" i="13"/>
  <c r="AH37" i="13"/>
  <c r="AK37" i="13"/>
  <c r="AN37" i="13"/>
  <c r="AB38" i="13"/>
  <c r="AE38" i="13"/>
  <c r="AH38" i="13"/>
  <c r="AK38" i="13"/>
  <c r="AN38" i="13"/>
  <c r="AB39" i="13"/>
  <c r="AE39" i="13"/>
  <c r="AH39" i="13"/>
  <c r="AK39" i="13"/>
  <c r="AN39" i="13"/>
  <c r="AB40" i="13"/>
  <c r="AE40" i="13"/>
  <c r="AH40" i="13"/>
  <c r="AK40" i="13"/>
  <c r="AN40" i="13"/>
  <c r="AB41" i="13"/>
  <c r="AE41" i="13"/>
  <c r="AH41" i="13"/>
  <c r="AK41" i="13"/>
  <c r="AN41" i="13"/>
  <c r="AB42" i="13"/>
  <c r="AE42" i="13"/>
  <c r="AH42" i="13"/>
  <c r="AK42" i="13"/>
  <c r="AN42" i="13"/>
  <c r="AB43" i="13"/>
  <c r="AE43" i="13"/>
  <c r="AH43" i="13"/>
  <c r="AK43" i="13"/>
  <c r="AN43" i="13"/>
  <c r="AB44" i="13"/>
  <c r="AE44" i="13"/>
  <c r="AH44" i="13"/>
  <c r="AK44" i="13"/>
  <c r="AN44" i="13"/>
  <c r="AB45" i="13"/>
  <c r="AE45" i="13"/>
  <c r="AH45" i="13"/>
  <c r="AK45" i="13"/>
  <c r="AN45" i="13"/>
  <c r="AB46" i="13"/>
  <c r="AE46" i="13"/>
  <c r="AH46" i="13"/>
  <c r="AK46" i="13"/>
  <c r="AN46" i="13"/>
  <c r="AB47" i="13"/>
  <c r="AE47" i="13"/>
  <c r="AH47" i="13"/>
  <c r="AK47" i="13"/>
  <c r="AN47" i="13"/>
  <c r="AB48" i="13"/>
  <c r="AE48" i="13"/>
  <c r="AH48" i="13"/>
  <c r="AK48" i="13"/>
  <c r="AN48" i="13"/>
  <c r="AB49" i="13"/>
  <c r="AE49" i="13"/>
  <c r="AH49" i="13"/>
  <c r="AK49" i="13"/>
  <c r="AN49" i="13"/>
  <c r="AB50" i="13"/>
  <c r="AE50" i="13"/>
  <c r="AH50" i="13"/>
  <c r="AK50" i="13"/>
  <c r="AN50" i="13"/>
  <c r="AB51" i="13"/>
  <c r="AE51" i="13"/>
  <c r="AH51" i="13"/>
  <c r="AK51" i="13"/>
  <c r="AN51" i="13"/>
  <c r="AB52" i="13"/>
  <c r="AE52" i="13"/>
  <c r="AH52" i="13"/>
  <c r="AK52" i="13"/>
  <c r="AN52" i="13"/>
  <c r="AB53" i="13"/>
  <c r="AE53" i="13"/>
  <c r="AH53" i="13"/>
  <c r="AK53" i="13"/>
  <c r="AN53" i="13"/>
  <c r="AB54" i="13"/>
  <c r="AE54" i="13"/>
  <c r="AH54" i="13"/>
  <c r="AK54" i="13"/>
  <c r="AN54" i="13"/>
  <c r="AB55" i="13"/>
  <c r="AE55" i="13"/>
  <c r="AH55" i="13"/>
  <c r="AK55" i="13"/>
  <c r="AN55" i="13"/>
  <c r="AB56" i="13"/>
  <c r="AE56" i="13"/>
  <c r="AH56" i="13"/>
  <c r="AK56" i="13"/>
  <c r="AN56" i="13"/>
  <c r="AB57" i="13"/>
  <c r="AE57" i="13"/>
  <c r="AH57" i="13"/>
  <c r="AK57" i="13"/>
  <c r="AN57" i="13"/>
  <c r="AB58" i="13"/>
  <c r="AE58" i="13"/>
  <c r="AH58" i="13"/>
  <c r="AK58" i="13"/>
  <c r="AN58" i="13"/>
  <c r="AB59" i="13"/>
  <c r="AE59" i="13"/>
  <c r="AH59" i="13"/>
  <c r="AK59" i="13"/>
  <c r="AN59" i="13"/>
  <c r="AB60" i="13"/>
  <c r="AE60" i="13"/>
  <c r="AH60" i="13"/>
  <c r="AK60" i="13"/>
  <c r="AN60" i="13"/>
  <c r="AB61" i="13"/>
  <c r="AE61" i="13"/>
  <c r="AH61" i="13"/>
  <c r="AK61" i="13"/>
  <c r="AN61" i="13"/>
  <c r="AB62" i="13"/>
  <c r="AE62" i="13"/>
  <c r="AH62" i="13"/>
  <c r="AK62" i="13"/>
  <c r="AN62" i="13"/>
  <c r="AB63" i="13"/>
  <c r="AE63" i="13"/>
  <c r="AH63" i="13"/>
  <c r="AK63" i="13"/>
  <c r="AN63" i="13"/>
  <c r="AB64" i="13"/>
  <c r="AE64" i="13"/>
  <c r="AH64" i="13"/>
  <c r="AK64" i="13"/>
  <c r="AN64" i="13"/>
  <c r="AB65" i="13"/>
  <c r="AE65" i="13"/>
  <c r="AH65" i="13"/>
  <c r="AK65" i="13"/>
  <c r="AN65" i="13"/>
  <c r="AB66" i="13"/>
  <c r="AE66" i="13"/>
  <c r="AH66" i="13"/>
  <c r="AK66" i="13"/>
  <c r="AN66" i="13"/>
  <c r="AB67" i="13"/>
  <c r="AE67" i="13"/>
  <c r="AH67" i="13"/>
  <c r="AK67" i="13"/>
  <c r="AN67" i="13"/>
  <c r="AB68" i="13"/>
  <c r="AE68" i="13"/>
  <c r="AH68" i="13"/>
  <c r="AK68" i="13"/>
  <c r="AN68" i="13"/>
  <c r="AB69" i="13"/>
  <c r="AE69" i="13"/>
  <c r="AH69" i="13"/>
  <c r="AK69" i="13"/>
  <c r="AN69" i="13"/>
  <c r="AB70" i="13"/>
  <c r="AE70" i="13"/>
  <c r="AH70" i="13"/>
  <c r="AK70" i="13"/>
  <c r="AN70" i="13"/>
  <c r="AB71" i="13"/>
  <c r="AE71" i="13"/>
  <c r="AH71" i="13"/>
  <c r="AK71" i="13"/>
  <c r="AN71" i="13"/>
  <c r="AB72" i="13"/>
  <c r="AE72" i="13"/>
  <c r="AH72" i="13"/>
  <c r="AK72" i="13"/>
  <c r="AN72" i="13"/>
  <c r="AB73" i="13"/>
  <c r="AE73" i="13"/>
  <c r="AH73" i="13"/>
  <c r="AK73" i="13"/>
  <c r="AN73" i="13"/>
  <c r="AB74" i="13"/>
  <c r="AE74" i="13"/>
  <c r="AH74" i="13"/>
  <c r="AK74" i="13"/>
  <c r="AN74" i="13"/>
  <c r="AB75" i="13"/>
  <c r="AE75" i="13"/>
  <c r="AH75" i="13"/>
  <c r="AK75" i="13"/>
  <c r="AN75" i="13"/>
  <c r="AB76" i="13"/>
  <c r="AE76" i="13"/>
  <c r="AH76" i="13"/>
  <c r="AK76" i="13"/>
  <c r="AN76" i="13"/>
  <c r="AB77" i="13"/>
  <c r="AE77" i="13"/>
  <c r="AH77" i="13"/>
  <c r="AK77" i="13"/>
  <c r="AN77" i="13"/>
  <c r="AB78" i="13"/>
  <c r="AE78" i="13"/>
  <c r="AH78" i="13"/>
  <c r="AK78" i="13"/>
  <c r="AN78" i="13"/>
  <c r="AB79" i="13"/>
  <c r="AE79" i="13"/>
  <c r="AH79" i="13"/>
  <c r="AK79" i="13"/>
  <c r="AN79" i="13"/>
  <c r="AB80" i="13"/>
  <c r="AE80" i="13"/>
  <c r="AH80" i="13"/>
  <c r="AK80" i="13"/>
  <c r="AN80" i="13"/>
  <c r="AB81" i="13"/>
  <c r="AE81" i="13"/>
  <c r="AH81" i="13"/>
  <c r="AK81" i="13"/>
  <c r="AN81" i="13"/>
  <c r="AB82" i="13"/>
  <c r="AE82" i="13"/>
  <c r="AH82" i="13"/>
  <c r="AK82" i="13"/>
  <c r="AN82" i="13"/>
  <c r="AB83" i="13"/>
  <c r="AE83" i="13"/>
  <c r="AH83" i="13"/>
  <c r="AK83" i="13"/>
  <c r="AN83" i="13"/>
  <c r="AB84" i="13"/>
  <c r="AE84" i="13"/>
  <c r="AH84" i="13"/>
  <c r="AK84" i="13"/>
  <c r="AN84" i="13"/>
  <c r="AB85" i="13"/>
  <c r="AE85" i="13"/>
  <c r="AH85" i="13"/>
  <c r="AK85" i="13"/>
  <c r="AN85" i="13"/>
  <c r="AB86" i="13"/>
  <c r="AE86" i="13"/>
  <c r="AH86" i="13"/>
  <c r="AK86" i="13"/>
  <c r="AN86" i="13"/>
  <c r="AB87" i="13"/>
  <c r="AE87" i="13"/>
  <c r="AH87" i="13"/>
  <c r="AK87" i="13"/>
  <c r="AN87" i="13"/>
  <c r="AB88" i="13"/>
  <c r="AE88" i="13"/>
  <c r="AH88" i="13"/>
  <c r="AK88" i="13"/>
  <c r="AN88" i="13"/>
  <c r="AB89" i="13"/>
  <c r="AE89" i="13"/>
  <c r="AH89" i="13"/>
  <c r="AK89" i="13"/>
  <c r="AN89" i="13"/>
  <c r="AB90" i="13"/>
  <c r="AE90" i="13"/>
  <c r="AH90" i="13"/>
  <c r="AK90" i="13"/>
  <c r="AN90" i="13"/>
  <c r="AB91" i="13"/>
  <c r="AE91" i="13"/>
  <c r="AH91" i="13"/>
  <c r="AK91" i="13"/>
  <c r="AN91" i="13"/>
  <c r="AB92" i="13"/>
  <c r="AE92" i="13"/>
  <c r="AH92" i="13"/>
  <c r="AK92" i="13"/>
  <c r="AN92" i="13"/>
  <c r="AB93" i="13"/>
  <c r="AE93" i="13"/>
  <c r="AH93" i="13"/>
  <c r="AK93" i="13"/>
  <c r="AN93" i="13"/>
  <c r="AB94" i="13"/>
  <c r="AE94" i="13"/>
  <c r="AH94" i="13"/>
  <c r="AK94" i="13"/>
  <c r="AN94" i="13"/>
  <c r="AB95" i="13"/>
  <c r="AE95" i="13"/>
  <c r="AH95" i="13"/>
  <c r="AK95" i="13"/>
  <c r="AN95" i="13"/>
  <c r="AB96" i="13"/>
  <c r="AE96" i="13"/>
  <c r="AH96" i="13"/>
  <c r="AK96" i="13"/>
  <c r="AN96" i="13"/>
  <c r="AB97" i="13"/>
  <c r="AE97" i="13"/>
  <c r="AH97" i="13"/>
  <c r="AK97" i="13"/>
  <c r="AN97" i="13"/>
  <c r="AB98" i="13"/>
  <c r="AE98" i="13"/>
  <c r="AH98" i="13"/>
  <c r="AK98" i="13"/>
  <c r="AN98" i="13"/>
  <c r="AB99" i="13"/>
  <c r="AE99" i="13"/>
  <c r="AH99" i="13"/>
  <c r="AK99" i="13"/>
  <c r="AN99" i="13"/>
  <c r="AB100" i="13"/>
  <c r="AE100" i="13"/>
  <c r="AH100" i="13"/>
  <c r="AK100" i="13"/>
  <c r="AN100" i="13"/>
  <c r="AB101" i="13"/>
  <c r="AE101" i="13"/>
  <c r="AH101" i="13"/>
  <c r="AK101" i="13"/>
  <c r="AN101" i="13"/>
  <c r="AB102" i="13"/>
  <c r="AE102" i="13"/>
  <c r="AH102" i="13"/>
  <c r="AK102" i="13"/>
  <c r="AN102" i="13"/>
  <c r="AB103" i="13"/>
  <c r="AE103" i="13"/>
  <c r="AH103" i="13"/>
  <c r="AK103" i="13"/>
  <c r="AN103" i="13"/>
  <c r="AB104" i="13"/>
  <c r="AE104" i="13"/>
  <c r="AH104" i="13"/>
  <c r="AK104" i="13"/>
  <c r="AN104" i="13"/>
  <c r="AB105" i="13"/>
  <c r="AE105" i="13"/>
  <c r="AH105" i="13"/>
  <c r="AK105" i="13"/>
  <c r="AN105" i="13"/>
  <c r="AB106" i="13"/>
  <c r="AE106" i="13"/>
  <c r="AH106" i="13"/>
  <c r="AK106" i="13"/>
  <c r="AN106" i="13"/>
  <c r="AB107" i="13"/>
  <c r="AE107" i="13"/>
  <c r="AH107" i="13"/>
  <c r="AK107" i="13"/>
  <c r="AN107" i="13"/>
  <c r="AB108" i="13"/>
  <c r="AE108" i="13"/>
  <c r="AH108" i="13"/>
  <c r="AK108" i="13"/>
  <c r="AN108" i="13"/>
  <c r="AB109" i="13"/>
  <c r="AE109" i="13"/>
  <c r="AH109" i="13"/>
  <c r="AK109" i="13"/>
  <c r="AN109" i="13"/>
  <c r="AB110" i="13"/>
  <c r="AE110" i="13"/>
  <c r="AH110" i="13"/>
  <c r="AK110" i="13"/>
  <c r="AN110" i="13"/>
  <c r="AB111" i="13"/>
  <c r="AE111" i="13"/>
  <c r="AH111" i="13"/>
  <c r="AK111" i="13"/>
  <c r="AN111" i="13"/>
  <c r="AB112" i="13"/>
  <c r="AE112" i="13"/>
  <c r="AH112" i="13"/>
  <c r="AK112" i="13"/>
  <c r="AN112" i="13"/>
  <c r="AB113" i="13"/>
  <c r="AE113" i="13"/>
  <c r="AH113" i="13"/>
  <c r="AK113" i="13"/>
  <c r="AN113" i="13"/>
  <c r="AB114" i="13"/>
  <c r="AE114" i="13"/>
  <c r="AH114" i="13"/>
  <c r="AK114" i="13"/>
  <c r="AN114" i="13"/>
  <c r="AB115" i="13"/>
  <c r="AE115" i="13"/>
  <c r="AH115" i="13"/>
  <c r="AK115" i="13"/>
  <c r="AN115" i="13"/>
  <c r="AB116" i="13"/>
  <c r="AE116" i="13"/>
  <c r="AH116" i="13"/>
  <c r="AK116" i="13"/>
  <c r="AN116" i="13"/>
  <c r="AB117" i="13"/>
  <c r="AE117" i="13"/>
  <c r="AH117" i="13"/>
  <c r="AK117" i="13"/>
  <c r="AN117" i="13"/>
  <c r="AB118" i="13"/>
  <c r="AE118" i="13"/>
  <c r="AH118" i="13"/>
  <c r="AK118" i="13"/>
  <c r="AN118" i="13"/>
  <c r="AB119" i="13"/>
  <c r="AE119" i="13"/>
  <c r="AH119" i="13"/>
  <c r="AK119" i="13"/>
  <c r="AN119" i="13"/>
  <c r="AB120" i="13"/>
  <c r="AE120" i="13"/>
  <c r="AH120" i="13"/>
  <c r="AK120" i="13"/>
  <c r="AN120" i="13"/>
  <c r="AB121" i="13"/>
  <c r="AE121" i="13"/>
  <c r="AH121" i="13"/>
  <c r="AK121" i="13"/>
  <c r="AN121" i="13"/>
  <c r="AB122" i="13"/>
  <c r="AE122" i="13"/>
  <c r="AH122" i="13"/>
  <c r="AK122" i="13"/>
  <c r="AN122" i="13"/>
  <c r="AB123" i="13"/>
  <c r="AE123" i="13"/>
  <c r="AH123" i="13"/>
  <c r="AK123" i="13"/>
  <c r="AN123" i="13"/>
  <c r="AB124" i="13"/>
  <c r="AE124" i="13"/>
  <c r="AH124" i="13"/>
  <c r="AK124" i="13"/>
  <c r="AN124" i="13"/>
  <c r="AB125" i="13"/>
  <c r="AE125" i="13"/>
  <c r="AH125" i="13"/>
  <c r="AK125" i="13"/>
  <c r="AN125" i="13"/>
  <c r="AB126" i="13"/>
  <c r="AE126" i="13"/>
  <c r="AH126" i="13"/>
  <c r="AK126" i="13"/>
  <c r="AN126" i="13"/>
  <c r="AB127" i="13"/>
  <c r="AE127" i="13"/>
  <c r="AH127" i="13"/>
  <c r="AK127" i="13"/>
  <c r="AN127" i="13"/>
  <c r="AB128" i="13"/>
  <c r="AE128" i="13"/>
  <c r="AH128" i="13"/>
  <c r="AK128" i="13"/>
  <c r="AN128" i="13"/>
  <c r="AB129" i="13"/>
  <c r="AE129" i="13"/>
  <c r="AH129" i="13"/>
  <c r="AK129" i="13"/>
  <c r="AN129" i="13"/>
  <c r="AB130" i="13"/>
  <c r="AE130" i="13"/>
  <c r="AH130" i="13"/>
  <c r="AK130" i="13"/>
  <c r="AN130" i="13"/>
  <c r="AB131" i="13"/>
  <c r="AE131" i="13"/>
  <c r="AH131" i="13"/>
  <c r="AK131" i="13"/>
  <c r="AN131" i="13"/>
  <c r="AB132" i="13"/>
  <c r="AE132" i="13"/>
  <c r="AH132" i="13"/>
  <c r="AK132" i="13"/>
  <c r="AN132" i="13"/>
  <c r="AB133" i="13"/>
  <c r="AE133" i="13"/>
  <c r="AH133" i="13"/>
  <c r="AK133" i="13"/>
  <c r="AN133" i="13"/>
  <c r="AB134" i="13"/>
  <c r="AE134" i="13"/>
  <c r="AH134" i="13"/>
  <c r="AK134" i="13"/>
  <c r="AN134" i="13"/>
  <c r="AB135" i="13"/>
  <c r="AE135" i="13"/>
  <c r="AH135" i="13"/>
  <c r="AK135" i="13"/>
  <c r="AN135" i="13"/>
  <c r="AB136" i="13"/>
  <c r="AE136" i="13"/>
  <c r="AH136" i="13"/>
  <c r="AK136" i="13"/>
  <c r="AN136" i="13"/>
  <c r="AB137" i="13"/>
  <c r="AE137" i="13"/>
  <c r="AH137" i="13"/>
  <c r="AK137" i="13"/>
  <c r="AN137" i="13"/>
  <c r="AB138" i="13"/>
  <c r="AE138" i="13"/>
  <c r="AH138" i="13"/>
  <c r="AK138" i="13"/>
  <c r="AN138" i="13"/>
  <c r="AB139" i="13"/>
  <c r="AE139" i="13"/>
  <c r="AH139" i="13"/>
  <c r="AK139" i="13"/>
  <c r="AN139" i="13"/>
  <c r="AB140" i="13"/>
  <c r="AE140" i="13"/>
  <c r="AH140" i="13"/>
  <c r="AK140" i="13"/>
  <c r="AN140" i="13"/>
  <c r="AB141" i="13"/>
  <c r="AE141" i="13"/>
  <c r="AH141" i="13"/>
  <c r="AK141" i="13"/>
  <c r="AN141" i="13"/>
  <c r="AB142" i="13"/>
  <c r="AE142" i="13"/>
  <c r="AH142" i="13"/>
  <c r="AK142" i="13"/>
  <c r="AN142" i="13"/>
  <c r="AB143" i="13"/>
  <c r="AE143" i="13"/>
  <c r="AH143" i="13"/>
  <c r="AK143" i="13"/>
  <c r="AN143" i="13"/>
  <c r="AB144" i="13"/>
  <c r="AE144" i="13"/>
  <c r="AH144" i="13"/>
  <c r="AK144" i="13"/>
  <c r="AN144" i="13"/>
  <c r="AB145" i="13"/>
  <c r="AE145" i="13"/>
  <c r="AH145" i="13"/>
  <c r="AK145" i="13"/>
  <c r="AN145" i="13"/>
  <c r="AB146" i="13"/>
  <c r="AE146" i="13"/>
  <c r="AH146" i="13"/>
  <c r="AK146" i="13"/>
  <c r="AN146" i="13"/>
  <c r="AB147" i="13"/>
  <c r="AE147" i="13"/>
  <c r="AH147" i="13"/>
  <c r="AK147" i="13"/>
  <c r="AN147" i="13"/>
  <c r="AB148" i="13"/>
  <c r="AE148" i="13"/>
  <c r="AH148" i="13"/>
  <c r="AK148" i="13"/>
  <c r="AN148" i="13"/>
  <c r="AB149" i="13"/>
  <c r="AE149" i="13"/>
  <c r="AH149" i="13"/>
  <c r="AK149" i="13"/>
  <c r="AN149" i="13"/>
  <c r="AB150" i="13"/>
  <c r="AE150" i="13"/>
  <c r="AH150" i="13"/>
  <c r="AK150" i="13"/>
  <c r="AN150" i="13"/>
  <c r="AB151" i="13"/>
  <c r="AE151" i="13"/>
  <c r="AH151" i="13"/>
  <c r="AK151" i="13"/>
  <c r="AN151" i="13"/>
  <c r="AB152" i="13"/>
  <c r="AE152" i="13"/>
  <c r="AH152" i="13"/>
  <c r="AK152" i="13"/>
  <c r="AN152" i="13"/>
  <c r="AB153" i="13"/>
  <c r="AE153" i="13"/>
  <c r="AH153" i="13"/>
  <c r="AK153" i="13"/>
  <c r="AN153" i="13"/>
  <c r="AB154" i="13"/>
  <c r="AE154" i="13"/>
  <c r="AH154" i="13"/>
  <c r="AK154" i="13"/>
  <c r="AN154" i="13"/>
  <c r="AB155" i="13"/>
  <c r="AE155" i="13"/>
  <c r="AH155" i="13"/>
  <c r="AK155" i="13"/>
  <c r="AN155" i="13"/>
  <c r="AB156" i="13"/>
  <c r="AE156" i="13"/>
  <c r="AH156" i="13"/>
  <c r="AK156" i="13"/>
  <c r="AN156" i="13"/>
  <c r="AB157" i="13"/>
  <c r="AE157" i="13"/>
  <c r="AH157" i="13"/>
  <c r="AK157" i="13"/>
  <c r="AN157" i="13"/>
  <c r="AB158" i="13"/>
  <c r="AE158" i="13"/>
  <c r="AH158" i="13"/>
  <c r="AK158" i="13"/>
  <c r="AN158" i="13"/>
  <c r="AB159" i="13"/>
  <c r="AE159" i="13"/>
  <c r="AH159" i="13"/>
  <c r="AK159" i="13"/>
  <c r="AN159" i="13"/>
  <c r="AB160" i="13"/>
  <c r="AE160" i="13"/>
  <c r="AH160" i="13"/>
  <c r="AK160" i="13"/>
  <c r="AN160" i="13"/>
  <c r="AB161" i="13"/>
  <c r="AE161" i="13"/>
  <c r="AH161" i="13"/>
  <c r="AK161" i="13"/>
  <c r="AN161" i="13"/>
  <c r="AB162" i="13"/>
  <c r="AE162" i="13"/>
  <c r="AH162" i="13"/>
  <c r="AK162" i="13"/>
  <c r="AN162" i="13"/>
  <c r="AN10" i="13"/>
  <c r="AK10" i="13"/>
  <c r="AH10" i="13"/>
  <c r="AE10" i="13"/>
  <c r="AB10" i="13"/>
  <c r="AK163" i="13" l="1"/>
  <c r="C11" i="25"/>
  <c r="C12" i="25"/>
  <c r="C13" i="25"/>
  <c r="C14" i="25"/>
  <c r="C15" i="25"/>
  <c r="C16" i="25"/>
  <c r="C17" i="25"/>
  <c r="C18" i="25"/>
  <c r="C19" i="25"/>
  <c r="C20" i="25"/>
  <c r="C21" i="25"/>
  <c r="C22" i="25"/>
  <c r="C23" i="25"/>
  <c r="C24" i="25"/>
  <c r="C25" i="25"/>
  <c r="C26" i="25"/>
  <c r="C27" i="25"/>
  <c r="C28" i="25"/>
  <c r="C29" i="25"/>
  <c r="C30" i="25"/>
  <c r="C31" i="25"/>
  <c r="C32" i="25"/>
  <c r="C33" i="25"/>
  <c r="C34" i="25"/>
  <c r="C35" i="25"/>
  <c r="C36" i="25"/>
  <c r="C37" i="25"/>
  <c r="C38" i="25"/>
  <c r="C39" i="25"/>
  <c r="C40" i="25"/>
  <c r="C41" i="25"/>
  <c r="C42" i="25"/>
  <c r="C43" i="25"/>
  <c r="C44" i="25"/>
  <c r="C45" i="25"/>
  <c r="C46" i="25"/>
  <c r="C47" i="25"/>
  <c r="C48" i="25"/>
  <c r="C49" i="25"/>
  <c r="C50" i="25"/>
  <c r="C51" i="25"/>
  <c r="C52" i="25"/>
  <c r="C53" i="25"/>
  <c r="C54" i="25"/>
  <c r="C55" i="25"/>
  <c r="C56" i="25"/>
  <c r="C57" i="25"/>
  <c r="C58" i="25"/>
  <c r="C59" i="25"/>
  <c r="C60" i="25"/>
  <c r="C61" i="25"/>
  <c r="C62" i="25"/>
  <c r="C63" i="25"/>
  <c r="C64" i="25"/>
  <c r="C65" i="25"/>
  <c r="C66" i="25"/>
  <c r="C67" i="25"/>
  <c r="C68" i="25"/>
  <c r="C69" i="25"/>
  <c r="C70" i="25"/>
  <c r="C71" i="25"/>
  <c r="C72" i="25"/>
  <c r="C73" i="25"/>
  <c r="C74" i="25"/>
  <c r="C75" i="25"/>
  <c r="C76" i="25"/>
  <c r="C77" i="25"/>
  <c r="C78" i="25"/>
  <c r="C79" i="25"/>
  <c r="C80" i="25"/>
  <c r="C81" i="25"/>
  <c r="C82" i="25"/>
  <c r="C83" i="25"/>
  <c r="C84" i="25"/>
  <c r="C85" i="25"/>
  <c r="C86" i="25"/>
  <c r="C87" i="25"/>
  <c r="C88" i="25"/>
  <c r="C89" i="25"/>
  <c r="C90" i="25"/>
  <c r="C91" i="25"/>
  <c r="C92" i="25"/>
  <c r="C93" i="25"/>
  <c r="C94" i="25"/>
  <c r="C95" i="25"/>
  <c r="C96" i="25"/>
  <c r="C97" i="25"/>
  <c r="C98" i="25"/>
  <c r="C99" i="25"/>
  <c r="C100" i="25"/>
  <c r="C101" i="25"/>
  <c r="C102" i="25"/>
  <c r="C103" i="25"/>
  <c r="C104" i="25"/>
  <c r="C105" i="25"/>
  <c r="C106" i="25"/>
  <c r="C107" i="25"/>
  <c r="C108" i="25"/>
  <c r="C109" i="25"/>
  <c r="C110" i="25"/>
  <c r="C111" i="25"/>
  <c r="C112" i="25"/>
  <c r="C113" i="25"/>
  <c r="C114" i="25"/>
  <c r="C115" i="25"/>
  <c r="C116" i="25"/>
  <c r="C117" i="25"/>
  <c r="C118" i="25"/>
  <c r="C119" i="25"/>
  <c r="C120" i="25"/>
  <c r="C121" i="25"/>
  <c r="C122" i="25"/>
  <c r="C123" i="25"/>
  <c r="C124" i="25"/>
  <c r="C125" i="25"/>
  <c r="C126" i="25"/>
  <c r="C127" i="25"/>
  <c r="C128" i="25"/>
  <c r="C129" i="25"/>
  <c r="C130" i="25"/>
  <c r="C131" i="25"/>
  <c r="C132" i="25"/>
  <c r="C133" i="25"/>
  <c r="C134" i="25"/>
  <c r="C135" i="25"/>
  <c r="C136" i="25"/>
  <c r="C137" i="25"/>
  <c r="C138" i="25"/>
  <c r="C139" i="25"/>
  <c r="C140" i="25"/>
  <c r="C141" i="25"/>
  <c r="C142" i="25"/>
  <c r="C143" i="25"/>
  <c r="C144" i="25"/>
  <c r="C145" i="25"/>
  <c r="C146" i="25"/>
  <c r="C147" i="25"/>
  <c r="C148" i="25"/>
  <c r="C149" i="25"/>
  <c r="C150" i="25"/>
  <c r="C151" i="25"/>
  <c r="C152" i="25"/>
  <c r="C153" i="25"/>
  <c r="C154" i="25"/>
  <c r="C155" i="25"/>
  <c r="C156" i="25"/>
  <c r="C10" i="25"/>
  <c r="BS52" i="24"/>
  <c r="BT52" i="24"/>
  <c r="BS53" i="24"/>
  <c r="BT53" i="24"/>
  <c r="BS54" i="24"/>
  <c r="BT54" i="24"/>
  <c r="BS55" i="24"/>
  <c r="BT55" i="24"/>
  <c r="BS56" i="24"/>
  <c r="BT56" i="24"/>
  <c r="BS57" i="24"/>
  <c r="BT57" i="24"/>
  <c r="BS58" i="24"/>
  <c r="BT58" i="24"/>
  <c r="BS59" i="24"/>
  <c r="BT59" i="24"/>
  <c r="BS60" i="24"/>
  <c r="BT60" i="24"/>
  <c r="BS61" i="24"/>
  <c r="BT61" i="24"/>
  <c r="BS62" i="24"/>
  <c r="BT62" i="24"/>
  <c r="BS63" i="24"/>
  <c r="BT63" i="24"/>
  <c r="BS64" i="24"/>
  <c r="BT64" i="24"/>
  <c r="BS65" i="24"/>
  <c r="BT65" i="24"/>
  <c r="BS66" i="24"/>
  <c r="BT66" i="24"/>
  <c r="BS67" i="24"/>
  <c r="BT67" i="24"/>
  <c r="BS69" i="24"/>
  <c r="BT69" i="24"/>
  <c r="BS70" i="24"/>
  <c r="BT70" i="24"/>
  <c r="BS71" i="24"/>
  <c r="BT71" i="24"/>
  <c r="BS72" i="24"/>
  <c r="BT72" i="24"/>
  <c r="BS73" i="24"/>
  <c r="BT73" i="24"/>
  <c r="BS74" i="24"/>
  <c r="BT74" i="24"/>
  <c r="BS75" i="24"/>
  <c r="BT75" i="24"/>
  <c r="BS76" i="24"/>
  <c r="BT76" i="24"/>
  <c r="BS77" i="24"/>
  <c r="BT77" i="24"/>
  <c r="BS78" i="24"/>
  <c r="BT78" i="24"/>
  <c r="BS79" i="24"/>
  <c r="BT79" i="24"/>
  <c r="BS80" i="24"/>
  <c r="BT80" i="24"/>
  <c r="BS81" i="24"/>
  <c r="BT81" i="24"/>
  <c r="BS82" i="24"/>
  <c r="BT82" i="24"/>
  <c r="BS83" i="24"/>
  <c r="BT83" i="24"/>
  <c r="BS84" i="24"/>
  <c r="BT84" i="24"/>
  <c r="BS85" i="24"/>
  <c r="BT85" i="24"/>
  <c r="BS86" i="24"/>
  <c r="BT86" i="24"/>
  <c r="BS87" i="24"/>
  <c r="BT87" i="24"/>
  <c r="BS88" i="24"/>
  <c r="BT88" i="24"/>
  <c r="BS89" i="24"/>
  <c r="BT89" i="24"/>
  <c r="BS90" i="24"/>
  <c r="BT90" i="24"/>
  <c r="BS91" i="24"/>
  <c r="BT91" i="24"/>
  <c r="BS92" i="24"/>
  <c r="BT92" i="24"/>
  <c r="BS93" i="24"/>
  <c r="BT93" i="24"/>
  <c r="BS94" i="24"/>
  <c r="BT94" i="24"/>
  <c r="BS95" i="24"/>
  <c r="BT95" i="24"/>
  <c r="BS96" i="24"/>
  <c r="BT96" i="24"/>
  <c r="BS97" i="24"/>
  <c r="BT97" i="24"/>
  <c r="BS98" i="24"/>
  <c r="BT98" i="24"/>
  <c r="BS99" i="24"/>
  <c r="BT99" i="24"/>
  <c r="BS100" i="24"/>
  <c r="BT100" i="24"/>
  <c r="BS101" i="24"/>
  <c r="BT101" i="24"/>
  <c r="BS102" i="24"/>
  <c r="BT102" i="24"/>
  <c r="BS103" i="24"/>
  <c r="BT103" i="24"/>
  <c r="BS104" i="24"/>
  <c r="BT104" i="24"/>
  <c r="BS105" i="24"/>
  <c r="BT105" i="24"/>
  <c r="BS106" i="24"/>
  <c r="BT106" i="24"/>
  <c r="BS107" i="24"/>
  <c r="BT107" i="24"/>
  <c r="BS108" i="24"/>
  <c r="BT108" i="24"/>
  <c r="BS109" i="24"/>
  <c r="BT109" i="24"/>
  <c r="BS110" i="24"/>
  <c r="BT110" i="24"/>
  <c r="BS111" i="24"/>
  <c r="BT111" i="24"/>
  <c r="BS112" i="24"/>
  <c r="BT112" i="24"/>
  <c r="BS113" i="24"/>
  <c r="BT113" i="24"/>
  <c r="BS114" i="24"/>
  <c r="BT114" i="24"/>
  <c r="BS115" i="24"/>
  <c r="BT115" i="24"/>
  <c r="BS116" i="24"/>
  <c r="BT116" i="24"/>
  <c r="BS117" i="24"/>
  <c r="BT117" i="24"/>
  <c r="BS118" i="24"/>
  <c r="BT118" i="24"/>
  <c r="BS119" i="24"/>
  <c r="BT119" i="24"/>
  <c r="BS120" i="24"/>
  <c r="BT120" i="24"/>
  <c r="BS121" i="24"/>
  <c r="BT121" i="24"/>
  <c r="BS122" i="24"/>
  <c r="BT122" i="24"/>
  <c r="BS123" i="24"/>
  <c r="BT123" i="24"/>
  <c r="BS124" i="24"/>
  <c r="BT124" i="24"/>
  <c r="BS125" i="24"/>
  <c r="BT125" i="24"/>
  <c r="BS126" i="24"/>
  <c r="BT126" i="24"/>
  <c r="BS127" i="24"/>
  <c r="BT127" i="24"/>
  <c r="BS128" i="24"/>
  <c r="BT128" i="24"/>
  <c r="BS129" i="24"/>
  <c r="BT129" i="24"/>
  <c r="BS130" i="24"/>
  <c r="BT130" i="24"/>
  <c r="BS131" i="24"/>
  <c r="BT131" i="24"/>
  <c r="BS132" i="24"/>
  <c r="BT132" i="24"/>
  <c r="BS133" i="24"/>
  <c r="BT133" i="24"/>
  <c r="BS134" i="24"/>
  <c r="BT134" i="24"/>
  <c r="BS135" i="24"/>
  <c r="BT135" i="24"/>
  <c r="BS136" i="24"/>
  <c r="BT136" i="24"/>
  <c r="BS137" i="24"/>
  <c r="BT137" i="24"/>
  <c r="BS138" i="24"/>
  <c r="BT138" i="24"/>
  <c r="BS139" i="24"/>
  <c r="BT139" i="24"/>
  <c r="BS140" i="24"/>
  <c r="BT140" i="24"/>
  <c r="BS141" i="24"/>
  <c r="BT141" i="24"/>
  <c r="BS142" i="24"/>
  <c r="BT142" i="24"/>
  <c r="BS143" i="24"/>
  <c r="BT143" i="24"/>
  <c r="BS144" i="24"/>
  <c r="BT144" i="24"/>
  <c r="BS145" i="24"/>
  <c r="BT145" i="24"/>
  <c r="BS146" i="24"/>
  <c r="BT146" i="24"/>
  <c r="BS147" i="24"/>
  <c r="BT147" i="24"/>
  <c r="BS148" i="24"/>
  <c r="BT148" i="24"/>
  <c r="BS149" i="24"/>
  <c r="BT149" i="24"/>
  <c r="BS150" i="24"/>
  <c r="BT150" i="24"/>
  <c r="BS151" i="24"/>
  <c r="BT151" i="24"/>
  <c r="BS152" i="24"/>
  <c r="BT152" i="24"/>
  <c r="BS153" i="24"/>
  <c r="BT153" i="24"/>
  <c r="BS154" i="24"/>
  <c r="BT154" i="24"/>
  <c r="BS155" i="24"/>
  <c r="BT155" i="24"/>
  <c r="BS156" i="24"/>
  <c r="BT156" i="24"/>
  <c r="BS157" i="24"/>
  <c r="BT157" i="24"/>
  <c r="BS158" i="24"/>
  <c r="BT158" i="24"/>
  <c r="BS160" i="24"/>
  <c r="BT160" i="24"/>
  <c r="BS161" i="24"/>
  <c r="BT161" i="24"/>
  <c r="C11" i="24"/>
  <c r="C12" i="24"/>
  <c r="C13" i="24"/>
  <c r="C14" i="24"/>
  <c r="C15" i="24"/>
  <c r="C16" i="24"/>
  <c r="C17" i="24"/>
  <c r="C18" i="24"/>
  <c r="C19" i="24"/>
  <c r="C20" i="24"/>
  <c r="C21" i="24"/>
  <c r="C22" i="24"/>
  <c r="C23" i="24"/>
  <c r="C24" i="24"/>
  <c r="C25" i="24"/>
  <c r="C26" i="24"/>
  <c r="C27" i="24"/>
  <c r="C28" i="24"/>
  <c r="C29" i="24"/>
  <c r="C30" i="24"/>
  <c r="C31" i="24"/>
  <c r="C32" i="24"/>
  <c r="C33" i="24"/>
  <c r="C34" i="24"/>
  <c r="C35" i="24"/>
  <c r="C36" i="24"/>
  <c r="C37" i="24"/>
  <c r="C38" i="24"/>
  <c r="C39" i="24"/>
  <c r="C40" i="24"/>
  <c r="C41" i="24"/>
  <c r="C42" i="24"/>
  <c r="C43" i="24"/>
  <c r="C44" i="24"/>
  <c r="C45" i="24"/>
  <c r="C46" i="24"/>
  <c r="C47" i="24"/>
  <c r="C48" i="24"/>
  <c r="C49" i="24"/>
  <c r="C50" i="24"/>
  <c r="C51" i="24"/>
  <c r="C52" i="24"/>
  <c r="C53" i="24"/>
  <c r="C54" i="24"/>
  <c r="C55" i="24"/>
  <c r="C56" i="24"/>
  <c r="C57" i="24"/>
  <c r="C58" i="24"/>
  <c r="C59" i="24"/>
  <c r="C60" i="24"/>
  <c r="C61" i="24"/>
  <c r="C62" i="24"/>
  <c r="C63" i="24"/>
  <c r="C64" i="24"/>
  <c r="C65" i="24"/>
  <c r="C66" i="24"/>
  <c r="C67" i="24"/>
  <c r="C68" i="24"/>
  <c r="C69" i="24"/>
  <c r="C70" i="24"/>
  <c r="C71" i="24"/>
  <c r="C72" i="24"/>
  <c r="C73" i="24"/>
  <c r="C74" i="24"/>
  <c r="C75" i="24"/>
  <c r="C76" i="24"/>
  <c r="C77" i="24"/>
  <c r="C78" i="24"/>
  <c r="C79" i="24"/>
  <c r="C80" i="24"/>
  <c r="C81" i="24"/>
  <c r="C82" i="24"/>
  <c r="C83" i="24"/>
  <c r="C84" i="24"/>
  <c r="C85" i="24"/>
  <c r="C86" i="24"/>
  <c r="C87" i="24"/>
  <c r="C88" i="24"/>
  <c r="C89" i="24"/>
  <c r="C90" i="24"/>
  <c r="C91" i="24"/>
  <c r="C92" i="24"/>
  <c r="C93" i="24"/>
  <c r="C94" i="24"/>
  <c r="C95" i="24"/>
  <c r="C96" i="24"/>
  <c r="C97" i="24"/>
  <c r="C98" i="24"/>
  <c r="C99" i="24"/>
  <c r="C100" i="24"/>
  <c r="C101" i="24"/>
  <c r="C102" i="24"/>
  <c r="C103" i="24"/>
  <c r="C104" i="24"/>
  <c r="C105" i="24"/>
  <c r="C106" i="24"/>
  <c r="C107" i="24"/>
  <c r="C108" i="24"/>
  <c r="C109" i="24"/>
  <c r="C110" i="24"/>
  <c r="C111" i="24"/>
  <c r="C112" i="24"/>
  <c r="C113" i="24"/>
  <c r="C114" i="24"/>
  <c r="C115" i="24"/>
  <c r="C116" i="24"/>
  <c r="C117" i="24"/>
  <c r="C118" i="24"/>
  <c r="C119" i="24"/>
  <c r="C120" i="24"/>
  <c r="C121" i="24"/>
  <c r="C122" i="24"/>
  <c r="C123" i="24"/>
  <c r="C124" i="24"/>
  <c r="C125" i="24"/>
  <c r="C126" i="24"/>
  <c r="C127" i="24"/>
  <c r="C128" i="24"/>
  <c r="C129" i="24"/>
  <c r="C130" i="24"/>
  <c r="C131" i="24"/>
  <c r="C132" i="24"/>
  <c r="C133" i="24"/>
  <c r="C134" i="24"/>
  <c r="C135" i="24"/>
  <c r="C136" i="24"/>
  <c r="C137" i="24"/>
  <c r="C138" i="24"/>
  <c r="C139" i="24"/>
  <c r="C140" i="24"/>
  <c r="C141" i="24"/>
  <c r="C142" i="24"/>
  <c r="C143" i="24"/>
  <c r="C144" i="24"/>
  <c r="C145" i="24"/>
  <c r="C146" i="24"/>
  <c r="C147" i="24"/>
  <c r="C148" i="24"/>
  <c r="C149" i="24"/>
  <c r="C150" i="24"/>
  <c r="C151" i="24"/>
  <c r="C152" i="24"/>
  <c r="C153" i="24"/>
  <c r="C154" i="24"/>
  <c r="C155" i="24"/>
  <c r="C156" i="24"/>
  <c r="C157" i="24"/>
  <c r="C158" i="24"/>
  <c r="C160" i="24"/>
  <c r="C161" i="24"/>
  <c r="C162" i="24"/>
  <c r="C10" i="24"/>
  <c r="S52" i="21"/>
  <c r="T52" i="21"/>
  <c r="S53" i="21"/>
  <c r="T53" i="21"/>
  <c r="S54" i="21"/>
  <c r="T54" i="21"/>
  <c r="S55" i="21"/>
  <c r="T55" i="21"/>
  <c r="S56" i="21"/>
  <c r="T56" i="21"/>
  <c r="S57" i="21"/>
  <c r="T57" i="21"/>
  <c r="S58" i="21"/>
  <c r="T58" i="21"/>
  <c r="S59" i="21"/>
  <c r="T59" i="21"/>
  <c r="S60" i="21"/>
  <c r="T60" i="21"/>
  <c r="S61" i="21"/>
  <c r="T61" i="21"/>
  <c r="S62" i="21"/>
  <c r="T62" i="21"/>
  <c r="S63" i="21"/>
  <c r="T63" i="21"/>
  <c r="S64" i="21"/>
  <c r="T64" i="21"/>
  <c r="S65" i="21"/>
  <c r="T65" i="21"/>
  <c r="S66" i="21"/>
  <c r="T66" i="21"/>
  <c r="S67" i="21"/>
  <c r="T67" i="21"/>
  <c r="S69" i="21"/>
  <c r="T69" i="21"/>
  <c r="S70" i="21"/>
  <c r="T70" i="21"/>
  <c r="S71" i="21"/>
  <c r="T71" i="21"/>
  <c r="S72" i="21"/>
  <c r="T72" i="21"/>
  <c r="S73" i="21"/>
  <c r="T73" i="21"/>
  <c r="S74" i="21"/>
  <c r="T74" i="21"/>
  <c r="S75" i="21"/>
  <c r="T75" i="21"/>
  <c r="S76" i="21"/>
  <c r="T76" i="21"/>
  <c r="S77" i="21"/>
  <c r="T77" i="21"/>
  <c r="S78" i="21"/>
  <c r="T78" i="21"/>
  <c r="S79" i="21"/>
  <c r="T79" i="21"/>
  <c r="S80" i="21"/>
  <c r="T80" i="21"/>
  <c r="S81" i="21"/>
  <c r="T81" i="21"/>
  <c r="S82" i="21"/>
  <c r="T82" i="21"/>
  <c r="S83" i="21"/>
  <c r="T83" i="21"/>
  <c r="S84" i="21"/>
  <c r="T84" i="21"/>
  <c r="S85" i="21"/>
  <c r="T85" i="21"/>
  <c r="S86" i="21"/>
  <c r="T86" i="21"/>
  <c r="S87" i="21"/>
  <c r="T87" i="21"/>
  <c r="S88" i="21"/>
  <c r="T88" i="21"/>
  <c r="S89" i="21"/>
  <c r="T89" i="21"/>
  <c r="S90" i="21"/>
  <c r="T90" i="21"/>
  <c r="S91" i="21"/>
  <c r="T91" i="21"/>
  <c r="S92" i="21"/>
  <c r="T92" i="21"/>
  <c r="S93" i="21"/>
  <c r="T93" i="21"/>
  <c r="S94" i="21"/>
  <c r="T94" i="21"/>
  <c r="S95" i="21"/>
  <c r="T95" i="21"/>
  <c r="S96" i="21"/>
  <c r="T96" i="21"/>
  <c r="S97" i="21"/>
  <c r="T97" i="21"/>
  <c r="S98" i="21"/>
  <c r="T98" i="21"/>
  <c r="S99" i="21"/>
  <c r="T99" i="21"/>
  <c r="S100" i="21"/>
  <c r="T100" i="21"/>
  <c r="S101" i="21"/>
  <c r="T101" i="21"/>
  <c r="S102" i="21"/>
  <c r="T102" i="21"/>
  <c r="S103" i="21"/>
  <c r="T103" i="21"/>
  <c r="S104" i="21"/>
  <c r="T104" i="21"/>
  <c r="S105" i="21"/>
  <c r="T105" i="21"/>
  <c r="S106" i="21"/>
  <c r="T106" i="21"/>
  <c r="S107" i="21"/>
  <c r="T107" i="21"/>
  <c r="S108" i="21"/>
  <c r="T108" i="21"/>
  <c r="S109" i="21"/>
  <c r="T109" i="21"/>
  <c r="S110" i="21"/>
  <c r="T110" i="21"/>
  <c r="S111" i="21"/>
  <c r="T111" i="21"/>
  <c r="S112" i="21"/>
  <c r="T112" i="21"/>
  <c r="S113" i="21"/>
  <c r="T113" i="21"/>
  <c r="S114" i="21"/>
  <c r="T114" i="21"/>
  <c r="S115" i="21"/>
  <c r="T115" i="21"/>
  <c r="S116" i="21"/>
  <c r="T116" i="21"/>
  <c r="S117" i="21"/>
  <c r="T117" i="21"/>
  <c r="S118" i="21"/>
  <c r="T118" i="21"/>
  <c r="S119" i="21"/>
  <c r="T119" i="21"/>
  <c r="S120" i="21"/>
  <c r="T120" i="21"/>
  <c r="S121" i="21"/>
  <c r="T121" i="21"/>
  <c r="S122" i="21"/>
  <c r="T122" i="21"/>
  <c r="S123" i="21"/>
  <c r="T123" i="21"/>
  <c r="S124" i="21"/>
  <c r="T124" i="21"/>
  <c r="S125" i="21"/>
  <c r="T125" i="21"/>
  <c r="S126" i="21"/>
  <c r="T126" i="21"/>
  <c r="S127" i="21"/>
  <c r="T127" i="21"/>
  <c r="S128" i="21"/>
  <c r="T128" i="21"/>
  <c r="S129" i="21"/>
  <c r="T129" i="21"/>
  <c r="S130" i="21"/>
  <c r="T130" i="21"/>
  <c r="S131" i="21"/>
  <c r="T131" i="21"/>
  <c r="S132" i="21"/>
  <c r="T132" i="21"/>
  <c r="S133" i="21"/>
  <c r="T133" i="21"/>
  <c r="S134" i="21"/>
  <c r="T134" i="21"/>
  <c r="S135" i="21"/>
  <c r="T135" i="21"/>
  <c r="S136" i="21"/>
  <c r="T136" i="21"/>
  <c r="S137" i="21"/>
  <c r="T137" i="21"/>
  <c r="S138" i="21"/>
  <c r="T138" i="21"/>
  <c r="S139" i="21"/>
  <c r="T139" i="21"/>
  <c r="S140" i="21"/>
  <c r="T140" i="21"/>
  <c r="S141" i="21"/>
  <c r="T141" i="21"/>
  <c r="S142" i="21"/>
  <c r="T142" i="21"/>
  <c r="S143" i="21"/>
  <c r="T143" i="21"/>
  <c r="S144" i="21"/>
  <c r="T144" i="21"/>
  <c r="S145" i="21"/>
  <c r="T145" i="21"/>
  <c r="S146" i="21"/>
  <c r="T146" i="21"/>
  <c r="S147" i="21"/>
  <c r="T147" i="21"/>
  <c r="S148" i="21"/>
  <c r="T148" i="21"/>
  <c r="S149" i="21"/>
  <c r="T149" i="21"/>
  <c r="S150" i="21"/>
  <c r="T150" i="21"/>
  <c r="S151" i="21"/>
  <c r="T151" i="21"/>
  <c r="S152" i="21"/>
  <c r="T152" i="21"/>
  <c r="S153" i="21"/>
  <c r="T153" i="21"/>
  <c r="S154" i="21"/>
  <c r="T154" i="21"/>
  <c r="S155" i="21"/>
  <c r="T155" i="21"/>
  <c r="S156" i="21"/>
  <c r="T156" i="21"/>
  <c r="S157" i="21"/>
  <c r="T157" i="21"/>
  <c r="S158" i="21"/>
  <c r="T158" i="21"/>
  <c r="S159" i="21"/>
  <c r="T159" i="21"/>
  <c r="S160" i="21"/>
  <c r="T160" i="21"/>
  <c r="S162" i="21"/>
  <c r="T162" i="21"/>
  <c r="C112" i="21"/>
  <c r="C113" i="21"/>
  <c r="C114" i="21"/>
  <c r="C115" i="21"/>
  <c r="C116" i="21"/>
  <c r="C117" i="21"/>
  <c r="C118" i="21"/>
  <c r="C119" i="21"/>
  <c r="C120" i="21"/>
  <c r="C121" i="21"/>
  <c r="C122" i="21"/>
  <c r="C123" i="21"/>
  <c r="C124" i="21"/>
  <c r="C125" i="21"/>
  <c r="C126" i="21"/>
  <c r="C127" i="21"/>
  <c r="C128" i="21"/>
  <c r="C129" i="21"/>
  <c r="C130" i="21"/>
  <c r="C131" i="21"/>
  <c r="C132" i="21"/>
  <c r="C133" i="21"/>
  <c r="C134" i="21"/>
  <c r="C135" i="21"/>
  <c r="C136" i="21"/>
  <c r="C137" i="21"/>
  <c r="C138" i="21"/>
  <c r="C139" i="21"/>
  <c r="C140" i="21"/>
  <c r="C141" i="21"/>
  <c r="C142" i="21"/>
  <c r="C143" i="21"/>
  <c r="C144" i="21"/>
  <c r="C145" i="21"/>
  <c r="C146" i="21"/>
  <c r="C147" i="21"/>
  <c r="C148" i="21"/>
  <c r="C149" i="21"/>
  <c r="C150" i="21"/>
  <c r="C151" i="21"/>
  <c r="C152" i="21"/>
  <c r="C153" i="21"/>
  <c r="C154" i="21"/>
  <c r="C155" i="21"/>
  <c r="C156" i="21"/>
  <c r="C157" i="21"/>
  <c r="C158" i="21"/>
  <c r="C159" i="21"/>
  <c r="C160" i="21"/>
  <c r="C161" i="21"/>
  <c r="C162" i="21"/>
  <c r="CM52" i="13"/>
  <c r="CN52" i="13"/>
  <c r="CM53" i="13"/>
  <c r="CN53" i="13"/>
  <c r="CM54" i="13"/>
  <c r="CN54" i="13"/>
  <c r="CM55" i="13"/>
  <c r="CN55" i="13"/>
  <c r="CM56" i="13"/>
  <c r="CN56" i="13"/>
  <c r="CM57" i="13"/>
  <c r="CN57" i="13"/>
  <c r="CM58" i="13"/>
  <c r="CN58" i="13"/>
  <c r="CM59" i="13"/>
  <c r="CN59" i="13"/>
  <c r="CM60" i="13"/>
  <c r="CN60" i="13"/>
  <c r="CM61" i="13"/>
  <c r="CN61" i="13"/>
  <c r="CM62" i="13"/>
  <c r="CN62" i="13"/>
  <c r="CM63" i="13"/>
  <c r="CN63" i="13"/>
  <c r="CM64" i="13"/>
  <c r="CN64" i="13"/>
  <c r="CM65" i="13"/>
  <c r="CN65" i="13"/>
  <c r="CM66" i="13"/>
  <c r="CN66" i="13"/>
  <c r="CM67" i="13"/>
  <c r="CN67" i="13"/>
  <c r="CM69" i="13"/>
  <c r="CN69" i="13"/>
  <c r="CM70" i="13"/>
  <c r="CN70" i="13"/>
  <c r="CM71" i="13"/>
  <c r="CN71" i="13"/>
  <c r="CM72" i="13"/>
  <c r="CN72" i="13"/>
  <c r="CM73" i="13"/>
  <c r="CN73" i="13"/>
  <c r="CM74" i="13"/>
  <c r="CN74" i="13"/>
  <c r="CM75" i="13"/>
  <c r="CN75" i="13"/>
  <c r="CM76" i="13"/>
  <c r="CN76" i="13"/>
  <c r="CM77" i="13"/>
  <c r="CN77" i="13"/>
  <c r="CM78" i="13"/>
  <c r="CN78" i="13"/>
  <c r="CM79" i="13"/>
  <c r="CN79" i="13"/>
  <c r="CM80" i="13"/>
  <c r="CN80" i="13"/>
  <c r="CM81" i="13"/>
  <c r="CN81" i="13"/>
  <c r="CM82" i="13"/>
  <c r="CN82" i="13"/>
  <c r="CM83" i="13"/>
  <c r="CN83" i="13"/>
  <c r="CM84" i="13"/>
  <c r="CN84" i="13"/>
  <c r="CM85" i="13"/>
  <c r="CN85" i="13"/>
  <c r="CM86" i="13"/>
  <c r="CN86" i="13"/>
  <c r="CM87" i="13"/>
  <c r="CN87" i="13"/>
  <c r="CM88" i="13"/>
  <c r="CN88" i="13"/>
  <c r="CM89" i="13"/>
  <c r="CN89" i="13"/>
  <c r="CM90" i="13"/>
  <c r="CN90" i="13"/>
  <c r="CM91" i="13"/>
  <c r="CN91" i="13"/>
  <c r="CM92" i="13"/>
  <c r="CN92" i="13"/>
  <c r="CM93" i="13"/>
  <c r="CN93" i="13"/>
  <c r="CM94" i="13"/>
  <c r="CN94" i="13"/>
  <c r="CM95" i="13"/>
  <c r="CN95" i="13"/>
  <c r="CM96" i="13"/>
  <c r="CN96" i="13"/>
  <c r="CM97" i="13"/>
  <c r="CN97" i="13"/>
  <c r="CM98" i="13"/>
  <c r="CN98" i="13"/>
  <c r="CM99" i="13"/>
  <c r="CN99" i="13"/>
  <c r="CM100" i="13"/>
  <c r="CN100" i="13"/>
  <c r="CM101" i="13"/>
  <c r="CN101" i="13"/>
  <c r="CM102" i="13"/>
  <c r="CN102" i="13"/>
  <c r="CM103" i="13"/>
  <c r="CN103" i="13"/>
  <c r="CM104" i="13"/>
  <c r="CN104" i="13"/>
  <c r="CM105" i="13"/>
  <c r="CN105" i="13"/>
  <c r="CM106" i="13"/>
  <c r="CN106" i="13"/>
  <c r="CM107" i="13"/>
  <c r="CN107" i="13"/>
  <c r="CM108" i="13"/>
  <c r="CN108" i="13"/>
  <c r="CM109" i="13"/>
  <c r="CN109" i="13"/>
  <c r="CM110" i="13"/>
  <c r="CN110" i="13"/>
  <c r="CM111" i="13"/>
  <c r="CN111" i="13"/>
  <c r="CM112" i="13"/>
  <c r="CN112" i="13"/>
  <c r="CM113" i="13"/>
  <c r="CN113" i="13"/>
  <c r="CM114" i="13"/>
  <c r="CN114" i="13"/>
  <c r="CM115" i="13"/>
  <c r="CN115" i="13"/>
  <c r="CM116" i="13"/>
  <c r="CN116" i="13"/>
  <c r="CM117" i="13"/>
  <c r="CN117" i="13"/>
  <c r="CM118" i="13"/>
  <c r="CN118" i="13"/>
  <c r="CM119" i="13"/>
  <c r="CN119" i="13"/>
  <c r="CM120" i="13"/>
  <c r="CN120" i="13"/>
  <c r="CM121" i="13"/>
  <c r="CN121" i="13"/>
  <c r="CM122" i="13"/>
  <c r="CN122" i="13"/>
  <c r="CM123" i="13"/>
  <c r="CN123" i="13"/>
  <c r="CM124" i="13"/>
  <c r="CN124" i="13"/>
  <c r="CM125" i="13"/>
  <c r="CN125" i="13"/>
  <c r="CM126" i="13"/>
  <c r="CN126" i="13"/>
  <c r="CM127" i="13"/>
  <c r="CN127" i="13"/>
  <c r="CM128" i="13"/>
  <c r="CN128" i="13"/>
  <c r="CM129" i="13"/>
  <c r="CN129" i="13"/>
  <c r="CM130" i="13"/>
  <c r="CN130" i="13"/>
  <c r="CM131" i="13"/>
  <c r="CN131" i="13"/>
  <c r="CM132" i="13"/>
  <c r="CN132" i="13"/>
  <c r="CM133" i="13"/>
  <c r="CN133" i="13"/>
  <c r="CM134" i="13"/>
  <c r="CN134" i="13"/>
  <c r="CM135" i="13"/>
  <c r="CN135" i="13"/>
  <c r="CM136" i="13"/>
  <c r="CN136" i="13"/>
  <c r="CM137" i="13"/>
  <c r="CN137" i="13"/>
  <c r="CM138" i="13"/>
  <c r="CN138" i="13"/>
  <c r="CM139" i="13"/>
  <c r="CN139" i="13"/>
  <c r="CM140" i="13"/>
  <c r="CN140" i="13"/>
  <c r="CM141" i="13"/>
  <c r="CN141" i="13"/>
  <c r="CM142" i="13"/>
  <c r="CN142" i="13"/>
  <c r="CM143" i="13"/>
  <c r="CN143" i="13"/>
  <c r="CM144" i="13"/>
  <c r="CN144" i="13"/>
  <c r="CM145" i="13"/>
  <c r="CN145" i="13"/>
  <c r="CM146" i="13"/>
  <c r="CN146" i="13"/>
  <c r="CM147" i="13"/>
  <c r="CN147" i="13"/>
  <c r="CM148" i="13"/>
  <c r="CN148" i="13"/>
  <c r="CM149" i="13"/>
  <c r="CN149" i="13"/>
  <c r="CM150" i="13"/>
  <c r="CN150" i="13"/>
  <c r="CM151" i="13"/>
  <c r="CN151" i="13"/>
  <c r="CM152" i="13"/>
  <c r="CN152" i="13"/>
  <c r="CM153" i="13"/>
  <c r="CN153" i="13"/>
  <c r="CM154" i="13"/>
  <c r="CN154" i="13"/>
  <c r="CM155" i="13"/>
  <c r="CN155" i="13"/>
  <c r="CM156" i="13"/>
  <c r="CN156" i="13"/>
  <c r="CM157" i="13"/>
  <c r="CN157" i="13"/>
  <c r="CM158" i="13"/>
  <c r="CN158" i="13"/>
  <c r="CM159" i="13"/>
  <c r="CN159" i="13"/>
  <c r="CM160" i="13"/>
  <c r="CN160" i="13"/>
  <c r="CM162" i="13"/>
  <c r="CN162" i="13"/>
  <c r="C4" i="25" l="1"/>
  <c r="C3" i="25"/>
  <c r="C4" i="24"/>
  <c r="C3" i="24"/>
  <c r="C4" i="21"/>
  <c r="C3" i="21"/>
  <c r="A11" i="24" l="1"/>
  <c r="A12" i="24"/>
  <c r="A13" i="24"/>
  <c r="A14" i="24"/>
  <c r="A15" i="24"/>
  <c r="A16" i="24"/>
  <c r="A17" i="24"/>
  <c r="A18" i="24"/>
  <c r="A19" i="24"/>
  <c r="A20" i="24"/>
  <c r="A21" i="24"/>
  <c r="A22" i="24"/>
  <c r="A23" i="24"/>
  <c r="A24" i="24"/>
  <c r="A25" i="24"/>
  <c r="A26" i="24"/>
  <c r="A27" i="24"/>
  <c r="A28" i="24"/>
  <c r="A29" i="24"/>
  <c r="A30" i="24"/>
  <c r="A31" i="24"/>
  <c r="A32" i="24"/>
  <c r="A33" i="24"/>
  <c r="A34" i="24"/>
  <c r="A35" i="24"/>
  <c r="A36" i="24"/>
  <c r="A37" i="24"/>
  <c r="A38" i="24"/>
  <c r="A39" i="24"/>
  <c r="A40" i="24"/>
  <c r="A41" i="24"/>
  <c r="A42" i="24"/>
  <c r="A43" i="24"/>
  <c r="A44" i="24"/>
  <c r="A45" i="24"/>
  <c r="A46" i="24"/>
  <c r="A47" i="24"/>
  <c r="A48" i="24"/>
  <c r="A49" i="24"/>
  <c r="A50" i="24"/>
  <c r="A51" i="24"/>
  <c r="A52" i="24"/>
  <c r="A53" i="24"/>
  <c r="A54" i="24"/>
  <c r="A55" i="24"/>
  <c r="A56" i="24"/>
  <c r="A57" i="24"/>
  <c r="A58" i="24"/>
  <c r="A59" i="24"/>
  <c r="A60" i="24"/>
  <c r="A61" i="24"/>
  <c r="A62" i="24"/>
  <c r="A63" i="24"/>
  <c r="A64" i="24"/>
  <c r="A65" i="24"/>
  <c r="A66" i="24"/>
  <c r="A67" i="24"/>
  <c r="A68" i="24"/>
  <c r="A69" i="24"/>
  <c r="A70" i="24"/>
  <c r="A71" i="24"/>
  <c r="A72" i="24"/>
  <c r="A73" i="24"/>
  <c r="A74" i="24"/>
  <c r="A75" i="24"/>
  <c r="A76" i="24"/>
  <c r="A77" i="24"/>
  <c r="A78" i="24"/>
  <c r="A79" i="24"/>
  <c r="A80" i="24"/>
  <c r="A81" i="24"/>
  <c r="A82" i="24"/>
  <c r="A83" i="24"/>
  <c r="A84" i="24"/>
  <c r="A85" i="24"/>
  <c r="A86" i="24"/>
  <c r="A87" i="24"/>
  <c r="A88" i="24"/>
  <c r="A89" i="24"/>
  <c r="A90" i="24"/>
  <c r="A91" i="24"/>
  <c r="A92" i="24"/>
  <c r="A93" i="24"/>
  <c r="A94" i="24"/>
  <c r="A95" i="24"/>
  <c r="A96" i="24"/>
  <c r="A97" i="24"/>
  <c r="A98" i="24"/>
  <c r="A99" i="24"/>
  <c r="A100" i="24"/>
  <c r="A101" i="24"/>
  <c r="A102" i="24"/>
  <c r="A103" i="24"/>
  <c r="A104" i="24"/>
  <c r="A105" i="24"/>
  <c r="A106" i="24"/>
  <c r="A107" i="24"/>
  <c r="A108" i="24"/>
  <c r="A109" i="24"/>
  <c r="A110" i="24"/>
  <c r="A111" i="24"/>
  <c r="A112" i="24"/>
  <c r="A113" i="24"/>
  <c r="A114" i="24"/>
  <c r="A115" i="24"/>
  <c r="A116" i="24"/>
  <c r="A117" i="24"/>
  <c r="A118" i="24"/>
  <c r="A119" i="24"/>
  <c r="A120" i="24"/>
  <c r="A121" i="24"/>
  <c r="A122" i="24"/>
  <c r="A123" i="24"/>
  <c r="A124" i="24"/>
  <c r="A125" i="24"/>
  <c r="A126" i="24"/>
  <c r="A127" i="24"/>
  <c r="A128" i="24"/>
  <c r="A129" i="24"/>
  <c r="A130" i="24"/>
  <c r="A131" i="24"/>
  <c r="A132" i="24"/>
  <c r="A133" i="24"/>
  <c r="A134" i="24"/>
  <c r="A135" i="24"/>
  <c r="A136" i="24"/>
  <c r="A137" i="24"/>
  <c r="A138" i="24"/>
  <c r="A139" i="24"/>
  <c r="A140" i="24"/>
  <c r="A141" i="24"/>
  <c r="A142" i="24"/>
  <c r="A143" i="24"/>
  <c r="A144" i="24"/>
  <c r="A145" i="24"/>
  <c r="A146" i="24"/>
  <c r="A147" i="24"/>
  <c r="A148" i="24"/>
  <c r="A149" i="24"/>
  <c r="A150" i="24"/>
  <c r="A151" i="24"/>
  <c r="A152" i="24"/>
  <c r="A153" i="24"/>
  <c r="A154" i="24"/>
  <c r="A155" i="24"/>
  <c r="A156" i="24"/>
  <c r="A157" i="24"/>
  <c r="A158" i="24"/>
  <c r="A160" i="24"/>
  <c r="A161" i="24"/>
  <c r="A162" i="24"/>
  <c r="D11" i="24"/>
  <c r="D12" i="24"/>
  <c r="D13" i="24"/>
  <c r="D14" i="24"/>
  <c r="D15" i="24"/>
  <c r="D16" i="24"/>
  <c r="D17" i="24"/>
  <c r="D18" i="24"/>
  <c r="D19" i="24"/>
  <c r="D20" i="24"/>
  <c r="D21" i="24"/>
  <c r="D22" i="24"/>
  <c r="D23" i="24"/>
  <c r="D24" i="24"/>
  <c r="D25" i="24"/>
  <c r="D26" i="24"/>
  <c r="D27" i="24"/>
  <c r="D28" i="24"/>
  <c r="D29" i="24"/>
  <c r="D30" i="24"/>
  <c r="D31" i="24"/>
  <c r="D32" i="24"/>
  <c r="D33" i="24"/>
  <c r="D34" i="24"/>
  <c r="D35" i="24"/>
  <c r="D36" i="24"/>
  <c r="D37" i="24"/>
  <c r="D38" i="24"/>
  <c r="D39" i="24"/>
  <c r="D40" i="24"/>
  <c r="D41" i="24"/>
  <c r="D42" i="24"/>
  <c r="D43" i="24"/>
  <c r="D44" i="24"/>
  <c r="D45" i="24"/>
  <c r="D46" i="24"/>
  <c r="D47" i="24"/>
  <c r="D48" i="24"/>
  <c r="D49" i="24"/>
  <c r="D50" i="24"/>
  <c r="D51" i="24"/>
  <c r="D52" i="24"/>
  <c r="D53" i="24"/>
  <c r="D54" i="24"/>
  <c r="D55" i="24"/>
  <c r="D56" i="24"/>
  <c r="D57" i="24"/>
  <c r="D58" i="24"/>
  <c r="D59" i="24"/>
  <c r="D60" i="24"/>
  <c r="D61" i="24"/>
  <c r="D62" i="24"/>
  <c r="D63" i="24"/>
  <c r="D64" i="24"/>
  <c r="D65" i="24"/>
  <c r="D66" i="24"/>
  <c r="D67" i="24"/>
  <c r="D68" i="24"/>
  <c r="D69" i="24"/>
  <c r="D70" i="24"/>
  <c r="D71" i="24"/>
  <c r="D72" i="24"/>
  <c r="D73" i="24"/>
  <c r="D74" i="24"/>
  <c r="D75" i="24"/>
  <c r="D76" i="24"/>
  <c r="D77" i="24"/>
  <c r="D78" i="24"/>
  <c r="D79" i="24"/>
  <c r="D80" i="24"/>
  <c r="D81" i="24"/>
  <c r="D82" i="24"/>
  <c r="D83" i="24"/>
  <c r="D84" i="24"/>
  <c r="D85" i="24"/>
  <c r="D86" i="24"/>
  <c r="D87" i="24"/>
  <c r="D88" i="24"/>
  <c r="D89" i="24"/>
  <c r="D90" i="24"/>
  <c r="D91" i="24"/>
  <c r="D92" i="24"/>
  <c r="D93" i="24"/>
  <c r="D94" i="24"/>
  <c r="D95" i="24"/>
  <c r="D96" i="24"/>
  <c r="D97" i="24"/>
  <c r="D98" i="24"/>
  <c r="D99" i="24"/>
  <c r="D100" i="24"/>
  <c r="D101" i="24"/>
  <c r="D102" i="24"/>
  <c r="D103" i="24"/>
  <c r="D104" i="24"/>
  <c r="D105" i="24"/>
  <c r="D106" i="24"/>
  <c r="D107" i="24"/>
  <c r="D108" i="24"/>
  <c r="D109" i="24"/>
  <c r="D110" i="24"/>
  <c r="D111" i="24"/>
  <c r="D112" i="24"/>
  <c r="D113" i="24"/>
  <c r="D114" i="24"/>
  <c r="D115" i="24"/>
  <c r="D116" i="24"/>
  <c r="D117" i="24"/>
  <c r="D118" i="24"/>
  <c r="D119" i="24"/>
  <c r="D120" i="24"/>
  <c r="D121" i="24"/>
  <c r="D122" i="24"/>
  <c r="D123" i="24"/>
  <c r="D124" i="24"/>
  <c r="D125" i="24"/>
  <c r="D126" i="24"/>
  <c r="D127" i="24"/>
  <c r="D128" i="24"/>
  <c r="D129" i="24"/>
  <c r="D130" i="24"/>
  <c r="D131" i="24"/>
  <c r="D132" i="24"/>
  <c r="D133" i="24"/>
  <c r="D134" i="24"/>
  <c r="D135" i="24"/>
  <c r="D136" i="24"/>
  <c r="D137" i="24"/>
  <c r="D138" i="24"/>
  <c r="D139" i="24"/>
  <c r="D140" i="24"/>
  <c r="D141" i="24"/>
  <c r="D142" i="24"/>
  <c r="D143" i="24"/>
  <c r="D144" i="24"/>
  <c r="D145" i="24"/>
  <c r="D146" i="24"/>
  <c r="D147" i="24"/>
  <c r="D148" i="24"/>
  <c r="D149" i="24"/>
  <c r="D150" i="24"/>
  <c r="D151" i="24"/>
  <c r="D152" i="24"/>
  <c r="D153" i="24"/>
  <c r="D154" i="24"/>
  <c r="D155" i="24"/>
  <c r="D156" i="24"/>
  <c r="D157" i="24"/>
  <c r="D158" i="24"/>
  <c r="D160" i="24"/>
  <c r="D161" i="24"/>
  <c r="D162" i="24"/>
  <c r="D10" i="24"/>
  <c r="A10" i="24"/>
  <c r="A11" i="21"/>
  <c r="A12" i="21"/>
  <c r="A13" i="21"/>
  <c r="A14" i="21"/>
  <c r="A15" i="21"/>
  <c r="A16" i="21"/>
  <c r="A17" i="21"/>
  <c r="A18" i="21"/>
  <c r="A19" i="21"/>
  <c r="A20" i="21"/>
  <c r="A21" i="21"/>
  <c r="A22" i="21"/>
  <c r="A23" i="21"/>
  <c r="A24" i="21"/>
  <c r="A25" i="21"/>
  <c r="A26" i="21"/>
  <c r="A27" i="21"/>
  <c r="A28" i="21"/>
  <c r="A29" i="21"/>
  <c r="A30" i="21"/>
  <c r="A31" i="21"/>
  <c r="A32" i="21"/>
  <c r="A33" i="21"/>
  <c r="A34" i="21"/>
  <c r="A35" i="21"/>
  <c r="A36" i="21"/>
  <c r="A37" i="21"/>
  <c r="A38" i="21"/>
  <c r="A39" i="21"/>
  <c r="A40" i="21"/>
  <c r="A41" i="21"/>
  <c r="A42" i="21"/>
  <c r="A43" i="21"/>
  <c r="A44" i="21"/>
  <c r="A45" i="21"/>
  <c r="A46" i="21"/>
  <c r="A47" i="21"/>
  <c r="A48" i="21"/>
  <c r="A49" i="21"/>
  <c r="A50" i="21"/>
  <c r="A51" i="21"/>
  <c r="A52" i="21"/>
  <c r="A53" i="21"/>
  <c r="A54" i="21"/>
  <c r="A55" i="21"/>
  <c r="A56" i="21"/>
  <c r="A57" i="21"/>
  <c r="A58" i="21"/>
  <c r="A59" i="21"/>
  <c r="A60" i="21"/>
  <c r="A61" i="21"/>
  <c r="A62" i="21"/>
  <c r="A63" i="21"/>
  <c r="A64" i="21"/>
  <c r="A65" i="21"/>
  <c r="A66" i="21"/>
  <c r="A67" i="21"/>
  <c r="A68" i="21"/>
  <c r="A69" i="21"/>
  <c r="A70" i="21"/>
  <c r="A71" i="21"/>
  <c r="A72" i="21"/>
  <c r="A73" i="21"/>
  <c r="A74" i="21"/>
  <c r="A75" i="21"/>
  <c r="A76" i="21"/>
  <c r="A77" i="21"/>
  <c r="A78" i="21"/>
  <c r="A79" i="21"/>
  <c r="A80" i="21"/>
  <c r="A81" i="21"/>
  <c r="A82" i="21"/>
  <c r="A83" i="21"/>
  <c r="A84" i="21"/>
  <c r="A85" i="21"/>
  <c r="A86" i="21"/>
  <c r="A87" i="21"/>
  <c r="A88" i="21"/>
  <c r="A89" i="21"/>
  <c r="A90" i="21"/>
  <c r="A91" i="21"/>
  <c r="A92" i="21"/>
  <c r="A93" i="21"/>
  <c r="A94" i="21"/>
  <c r="A95" i="21"/>
  <c r="A96" i="21"/>
  <c r="A97" i="21"/>
  <c r="A98" i="21"/>
  <c r="A99" i="21"/>
  <c r="A100" i="21"/>
  <c r="A101" i="21"/>
  <c r="A102" i="21"/>
  <c r="A103" i="21"/>
  <c r="A104" i="21"/>
  <c r="A105" i="21"/>
  <c r="A106" i="21"/>
  <c r="A107" i="21"/>
  <c r="A108" i="21"/>
  <c r="A109" i="21"/>
  <c r="A110" i="21"/>
  <c r="A111" i="21"/>
  <c r="A112" i="21"/>
  <c r="A113" i="21"/>
  <c r="A114" i="21"/>
  <c r="A115" i="21"/>
  <c r="A116" i="21"/>
  <c r="A117" i="21"/>
  <c r="A118" i="21"/>
  <c r="A119" i="21"/>
  <c r="A120" i="21"/>
  <c r="A121" i="21"/>
  <c r="A122" i="21"/>
  <c r="A123" i="21"/>
  <c r="A124" i="21"/>
  <c r="A125" i="21"/>
  <c r="A126" i="21"/>
  <c r="A127" i="21"/>
  <c r="A128" i="21"/>
  <c r="A129" i="21"/>
  <c r="A130" i="21"/>
  <c r="A131" i="21"/>
  <c r="A132" i="21"/>
  <c r="A133" i="21"/>
  <c r="A134" i="21"/>
  <c r="A135" i="21"/>
  <c r="A136" i="21"/>
  <c r="A137" i="21"/>
  <c r="A138" i="21"/>
  <c r="A139" i="21"/>
  <c r="A140" i="21"/>
  <c r="A141" i="21"/>
  <c r="A142" i="21"/>
  <c r="A143" i="21"/>
  <c r="A144" i="21"/>
  <c r="A145" i="21"/>
  <c r="A146" i="21"/>
  <c r="A147" i="21"/>
  <c r="A148" i="21"/>
  <c r="A149" i="21"/>
  <c r="A150" i="21"/>
  <c r="A151" i="21"/>
  <c r="A152" i="21"/>
  <c r="A153" i="21"/>
  <c r="A154" i="21"/>
  <c r="A155" i="21"/>
  <c r="A156" i="21"/>
  <c r="A157" i="21"/>
  <c r="A158" i="21"/>
  <c r="A159" i="21"/>
  <c r="A160" i="21"/>
  <c r="A161" i="21"/>
  <c r="A162" i="21"/>
  <c r="D11" i="21"/>
  <c r="D12" i="21"/>
  <c r="D13" i="21"/>
  <c r="D14" i="21"/>
  <c r="D15" i="21"/>
  <c r="D16" i="21"/>
  <c r="D17" i="21"/>
  <c r="D18" i="21"/>
  <c r="D19" i="21"/>
  <c r="D20" i="21"/>
  <c r="D21" i="21"/>
  <c r="D22" i="21"/>
  <c r="D23" i="21"/>
  <c r="D24" i="21"/>
  <c r="D25" i="21"/>
  <c r="D26" i="21"/>
  <c r="D27" i="21"/>
  <c r="D28" i="21"/>
  <c r="D29" i="21"/>
  <c r="D30" i="21"/>
  <c r="D31" i="21"/>
  <c r="D32" i="21"/>
  <c r="D33" i="21"/>
  <c r="D34" i="21"/>
  <c r="D35" i="21"/>
  <c r="D36" i="21"/>
  <c r="D37" i="21"/>
  <c r="D38" i="21"/>
  <c r="D39" i="21"/>
  <c r="D40" i="21"/>
  <c r="D41" i="21"/>
  <c r="D42" i="21"/>
  <c r="D43" i="21"/>
  <c r="D44" i="21"/>
  <c r="D45" i="21"/>
  <c r="D46" i="21"/>
  <c r="D47" i="21"/>
  <c r="D48" i="21"/>
  <c r="D49" i="21"/>
  <c r="D50" i="21"/>
  <c r="D51" i="21"/>
  <c r="D52" i="21"/>
  <c r="D53" i="21"/>
  <c r="D54" i="21"/>
  <c r="D55" i="21"/>
  <c r="D56" i="21"/>
  <c r="D57" i="21"/>
  <c r="D58" i="21"/>
  <c r="D59" i="21"/>
  <c r="D60" i="21"/>
  <c r="D61" i="21"/>
  <c r="D62" i="21"/>
  <c r="D63" i="21"/>
  <c r="D64" i="21"/>
  <c r="D65" i="21"/>
  <c r="D66" i="21"/>
  <c r="D67" i="21"/>
  <c r="D68" i="21"/>
  <c r="D69" i="21"/>
  <c r="D70" i="21"/>
  <c r="D71" i="21"/>
  <c r="D72" i="21"/>
  <c r="D73" i="21"/>
  <c r="D74" i="21"/>
  <c r="D75" i="21"/>
  <c r="D76" i="21"/>
  <c r="D77" i="21"/>
  <c r="D78" i="21"/>
  <c r="D79" i="21"/>
  <c r="D80" i="21"/>
  <c r="D81" i="21"/>
  <c r="D82" i="21"/>
  <c r="D83" i="21"/>
  <c r="D84" i="21"/>
  <c r="D85" i="21"/>
  <c r="D86" i="21"/>
  <c r="D87" i="21"/>
  <c r="D88" i="21"/>
  <c r="D89" i="21"/>
  <c r="D90" i="21"/>
  <c r="D91" i="21"/>
  <c r="D92" i="21"/>
  <c r="D93" i="21"/>
  <c r="D94" i="21"/>
  <c r="D95" i="21"/>
  <c r="D96" i="21"/>
  <c r="D97" i="21"/>
  <c r="D98" i="21"/>
  <c r="D99" i="21"/>
  <c r="D100" i="21"/>
  <c r="D101" i="21"/>
  <c r="D102" i="21"/>
  <c r="D103" i="21"/>
  <c r="D104" i="21"/>
  <c r="D105" i="21"/>
  <c r="D106" i="21"/>
  <c r="D107" i="21"/>
  <c r="D108" i="21"/>
  <c r="D109" i="21"/>
  <c r="D110" i="21"/>
  <c r="D111" i="21"/>
  <c r="D112" i="21"/>
  <c r="D113" i="21"/>
  <c r="D114" i="21"/>
  <c r="D115" i="21"/>
  <c r="D116" i="21"/>
  <c r="D117" i="21"/>
  <c r="D118" i="21"/>
  <c r="D119" i="21"/>
  <c r="D120" i="21"/>
  <c r="D121" i="21"/>
  <c r="D122" i="21"/>
  <c r="D123" i="21"/>
  <c r="D124" i="21"/>
  <c r="D125" i="21"/>
  <c r="D126" i="21"/>
  <c r="D127" i="21"/>
  <c r="D128" i="21"/>
  <c r="D129" i="21"/>
  <c r="D130" i="21"/>
  <c r="D131" i="21"/>
  <c r="D132" i="21"/>
  <c r="D133" i="21"/>
  <c r="D134" i="21"/>
  <c r="D135" i="21"/>
  <c r="D136" i="21"/>
  <c r="D137" i="21"/>
  <c r="D138" i="21"/>
  <c r="D139" i="21"/>
  <c r="D140" i="21"/>
  <c r="D141" i="21"/>
  <c r="D142" i="21"/>
  <c r="D143" i="21"/>
  <c r="D144" i="21"/>
  <c r="D145" i="21"/>
  <c r="D146" i="21"/>
  <c r="D147" i="21"/>
  <c r="D148" i="21"/>
  <c r="D149" i="21"/>
  <c r="D150" i="21"/>
  <c r="D151" i="21"/>
  <c r="D152" i="21"/>
  <c r="D153" i="21"/>
  <c r="D154" i="21"/>
  <c r="D155" i="21"/>
  <c r="D156" i="21"/>
  <c r="D157" i="21"/>
  <c r="D158" i="21"/>
  <c r="D159" i="21"/>
  <c r="D160" i="21"/>
  <c r="D161" i="21"/>
  <c r="D162" i="21"/>
  <c r="D10" i="21"/>
  <c r="A10" i="21"/>
  <c r="D11" i="25"/>
  <c r="D12" i="25"/>
  <c r="D13" i="25"/>
  <c r="D14" i="25"/>
  <c r="D15" i="25"/>
  <c r="D16" i="25"/>
  <c r="D17" i="25"/>
  <c r="D18" i="25"/>
  <c r="D19" i="25"/>
  <c r="D20" i="25"/>
  <c r="D21" i="25"/>
  <c r="D22" i="25"/>
  <c r="D23" i="25"/>
  <c r="D24" i="25"/>
  <c r="D25" i="25"/>
  <c r="D26" i="25"/>
  <c r="D27" i="25"/>
  <c r="D28" i="25"/>
  <c r="D29" i="25"/>
  <c r="D30" i="25"/>
  <c r="D31" i="25"/>
  <c r="D32" i="25"/>
  <c r="D33" i="25"/>
  <c r="D34" i="25"/>
  <c r="D35" i="25"/>
  <c r="D36" i="25"/>
  <c r="D37" i="25"/>
  <c r="D38" i="25"/>
  <c r="D39" i="25"/>
  <c r="D40" i="25"/>
  <c r="D41" i="25"/>
  <c r="D42" i="25"/>
  <c r="D43" i="25"/>
  <c r="D44" i="25"/>
  <c r="D45" i="25"/>
  <c r="D46" i="25"/>
  <c r="D47" i="25"/>
  <c r="D48" i="25"/>
  <c r="D49" i="25"/>
  <c r="D50" i="25"/>
  <c r="D51" i="25"/>
  <c r="D52" i="25"/>
  <c r="D53" i="25"/>
  <c r="D54" i="25"/>
  <c r="D55" i="25"/>
  <c r="D56" i="25"/>
  <c r="D57" i="25"/>
  <c r="D58" i="25"/>
  <c r="D59" i="25"/>
  <c r="D60" i="25"/>
  <c r="D61" i="25"/>
  <c r="D62" i="25"/>
  <c r="D63" i="25"/>
  <c r="D64" i="25"/>
  <c r="D65" i="25"/>
  <c r="D66" i="25"/>
  <c r="D67" i="25"/>
  <c r="D68" i="25"/>
  <c r="D69" i="25"/>
  <c r="D70" i="25"/>
  <c r="D71" i="25"/>
  <c r="D72" i="25"/>
  <c r="D73" i="25"/>
  <c r="D74" i="25"/>
  <c r="D75" i="25"/>
  <c r="D76" i="25"/>
  <c r="D77" i="25"/>
  <c r="D78" i="25"/>
  <c r="D79" i="25"/>
  <c r="D80" i="25"/>
  <c r="D81" i="25"/>
  <c r="D82" i="25"/>
  <c r="D83" i="25"/>
  <c r="D84" i="25"/>
  <c r="D85" i="25"/>
  <c r="D86" i="25"/>
  <c r="D87" i="25"/>
  <c r="D88" i="25"/>
  <c r="D89" i="25"/>
  <c r="D90" i="25"/>
  <c r="D91" i="25"/>
  <c r="D92" i="25"/>
  <c r="D93" i="25"/>
  <c r="D94" i="25"/>
  <c r="D95" i="25"/>
  <c r="D96" i="25"/>
  <c r="D97" i="25"/>
  <c r="D98" i="25"/>
  <c r="D99" i="25"/>
  <c r="D100" i="25"/>
  <c r="D101" i="25"/>
  <c r="D102" i="25"/>
  <c r="D103" i="25"/>
  <c r="D104" i="25"/>
  <c r="D105" i="25"/>
  <c r="D106" i="25"/>
  <c r="D107" i="25"/>
  <c r="D108" i="25"/>
  <c r="D109" i="25"/>
  <c r="D110" i="25"/>
  <c r="D111" i="25"/>
  <c r="D112" i="25"/>
  <c r="D113" i="25"/>
  <c r="D114" i="25"/>
  <c r="D115" i="25"/>
  <c r="D116" i="25"/>
  <c r="D117" i="25"/>
  <c r="D118" i="25"/>
  <c r="D119" i="25"/>
  <c r="D120" i="25"/>
  <c r="D121" i="25"/>
  <c r="D122" i="25"/>
  <c r="D123" i="25"/>
  <c r="D124" i="25"/>
  <c r="D125" i="25"/>
  <c r="D126" i="25"/>
  <c r="D127" i="25"/>
  <c r="D128" i="25"/>
  <c r="D129" i="25"/>
  <c r="D130" i="25"/>
  <c r="D131" i="25"/>
  <c r="D132" i="25"/>
  <c r="D133" i="25"/>
  <c r="D134" i="25"/>
  <c r="D135" i="25"/>
  <c r="D136" i="25"/>
  <c r="D137" i="25"/>
  <c r="D138" i="25"/>
  <c r="D139" i="25"/>
  <c r="D140" i="25"/>
  <c r="D141" i="25"/>
  <c r="D142" i="25"/>
  <c r="D143" i="25"/>
  <c r="D144" i="25"/>
  <c r="D145" i="25"/>
  <c r="D146" i="25"/>
  <c r="D147" i="25"/>
  <c r="D148" i="25"/>
  <c r="D149" i="25"/>
  <c r="D150" i="25"/>
  <c r="D151" i="25"/>
  <c r="D152" i="25"/>
  <c r="D153" i="25"/>
  <c r="D154" i="25"/>
  <c r="D155" i="25"/>
  <c r="D156" i="25"/>
  <c r="D10" i="25"/>
  <c r="A11" i="25"/>
  <c r="A12" i="25"/>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A44" i="25"/>
  <c r="A45" i="25"/>
  <c r="A46" i="25"/>
  <c r="A47" i="25"/>
  <c r="A48" i="25"/>
  <c r="A49" i="25"/>
  <c r="A50" i="25"/>
  <c r="A51" i="25"/>
  <c r="A52" i="25"/>
  <c r="A53" i="25"/>
  <c r="A54" i="25"/>
  <c r="A55" i="25"/>
  <c r="A56" i="25"/>
  <c r="A57" i="25"/>
  <c r="A58" i="25"/>
  <c r="A59" i="25"/>
  <c r="A60" i="25"/>
  <c r="A61" i="25"/>
  <c r="A62" i="25"/>
  <c r="A63" i="25"/>
  <c r="A64" i="25"/>
  <c r="A65" i="25"/>
  <c r="A66" i="25"/>
  <c r="A67" i="25"/>
  <c r="A68" i="25"/>
  <c r="A69" i="25"/>
  <c r="A70" i="25"/>
  <c r="A71" i="25"/>
  <c r="A72" i="25"/>
  <c r="A73" i="25"/>
  <c r="A74" i="25"/>
  <c r="A75" i="25"/>
  <c r="A76" i="25"/>
  <c r="A77" i="25"/>
  <c r="A78" i="25"/>
  <c r="A79" i="25"/>
  <c r="A80" i="25"/>
  <c r="A81" i="25"/>
  <c r="A82" i="25"/>
  <c r="A83" i="25"/>
  <c r="A84" i="25"/>
  <c r="A85" i="25"/>
  <c r="A86" i="25"/>
  <c r="A87" i="25"/>
  <c r="A88" i="25"/>
  <c r="A89" i="25"/>
  <c r="A90" i="25"/>
  <c r="A91" i="25"/>
  <c r="A92" i="25"/>
  <c r="A93" i="25"/>
  <c r="A94" i="25"/>
  <c r="A95" i="25"/>
  <c r="A96" i="25"/>
  <c r="A97" i="25"/>
  <c r="A98" i="25"/>
  <c r="A99" i="25"/>
  <c r="A100" i="25"/>
  <c r="A101" i="25"/>
  <c r="A102" i="25"/>
  <c r="A103" i="25"/>
  <c r="A104" i="25"/>
  <c r="A105" i="25"/>
  <c r="A106" i="25"/>
  <c r="A107" i="25"/>
  <c r="A108" i="25"/>
  <c r="A109" i="25"/>
  <c r="A110" i="25"/>
  <c r="A111" i="25"/>
  <c r="A112" i="25"/>
  <c r="A113" i="25"/>
  <c r="A114" i="25"/>
  <c r="A115" i="25"/>
  <c r="A116" i="25"/>
  <c r="A117" i="25"/>
  <c r="A118" i="25"/>
  <c r="A119" i="25"/>
  <c r="A120" i="25"/>
  <c r="A121" i="25"/>
  <c r="A122" i="25"/>
  <c r="A123" i="25"/>
  <c r="A124" i="25"/>
  <c r="A125" i="25"/>
  <c r="A126" i="25"/>
  <c r="A127" i="25"/>
  <c r="A128" i="25"/>
  <c r="A129" i="25"/>
  <c r="A130" i="25"/>
  <c r="A131" i="25"/>
  <c r="A132" i="25"/>
  <c r="A133" i="25"/>
  <c r="A134" i="25"/>
  <c r="A135" i="25"/>
  <c r="A136" i="25"/>
  <c r="A137" i="25"/>
  <c r="A138" i="25"/>
  <c r="A139" i="25"/>
  <c r="A140" i="25"/>
  <c r="A141" i="25"/>
  <c r="A142" i="25"/>
  <c r="A143" i="25"/>
  <c r="A144" i="25"/>
  <c r="A145" i="25"/>
  <c r="A146" i="25"/>
  <c r="A147" i="25"/>
  <c r="A148" i="25"/>
  <c r="A149" i="25"/>
  <c r="A150" i="25"/>
  <c r="A151" i="25"/>
  <c r="A152" i="25"/>
  <c r="A153" i="25"/>
  <c r="A154" i="25"/>
  <c r="A155" i="25"/>
  <c r="A156" i="25"/>
  <c r="A10" i="25"/>
  <c r="I4" i="25" l="1"/>
  <c r="H4" i="25"/>
  <c r="G4" i="25"/>
  <c r="AH163" i="25"/>
  <c r="AG163" i="25"/>
  <c r="AF163" i="25"/>
  <c r="AE163" i="25"/>
  <c r="AD163" i="25"/>
  <c r="AC163" i="25"/>
  <c r="AB163" i="25"/>
  <c r="AA163" i="25"/>
  <c r="Z163" i="25"/>
  <c r="Y163" i="25"/>
  <c r="BP163" i="24"/>
  <c r="BH163" i="24"/>
  <c r="AZ163" i="24"/>
  <c r="AL163" i="24"/>
  <c r="X163" i="24" l="1"/>
  <c r="J163" i="24"/>
  <c r="I163" i="24"/>
  <c r="H163" i="24"/>
  <c r="G163" i="24"/>
  <c r="F163" i="24"/>
  <c r="K162" i="24"/>
  <c r="BV162" i="24" s="1"/>
  <c r="K161" i="24"/>
  <c r="BV161" i="24" s="1"/>
  <c r="K160" i="24"/>
  <c r="BV160" i="24" s="1"/>
  <c r="K158" i="24"/>
  <c r="BV158" i="24" s="1"/>
  <c r="K157" i="24"/>
  <c r="BV157" i="24" s="1"/>
  <c r="K156" i="24"/>
  <c r="BV156" i="24" s="1"/>
  <c r="K155" i="24"/>
  <c r="BV155" i="24" s="1"/>
  <c r="K154" i="24"/>
  <c r="BV154" i="24" s="1"/>
  <c r="K153" i="24"/>
  <c r="BV153" i="24" s="1"/>
  <c r="K152" i="24"/>
  <c r="BV152" i="24" s="1"/>
  <c r="K151" i="24"/>
  <c r="BV151" i="24" s="1"/>
  <c r="K150" i="24"/>
  <c r="BV150" i="24" s="1"/>
  <c r="K149" i="24"/>
  <c r="BV149" i="24" s="1"/>
  <c r="K148" i="24"/>
  <c r="BV148" i="24" s="1"/>
  <c r="K147" i="24"/>
  <c r="BV147" i="24" s="1"/>
  <c r="K146" i="24"/>
  <c r="BV146" i="24" s="1"/>
  <c r="K145" i="24"/>
  <c r="BV145" i="24" s="1"/>
  <c r="K144" i="24"/>
  <c r="BV144" i="24" s="1"/>
  <c r="K143" i="24"/>
  <c r="BV143" i="24" s="1"/>
  <c r="K142" i="24"/>
  <c r="BV142" i="24" s="1"/>
  <c r="K141" i="24"/>
  <c r="BV141" i="24" s="1"/>
  <c r="K140" i="24"/>
  <c r="BV140" i="24" s="1"/>
  <c r="K139" i="24"/>
  <c r="BV139" i="24" s="1"/>
  <c r="K138" i="24"/>
  <c r="BV138" i="24" s="1"/>
  <c r="K137" i="24"/>
  <c r="BV137" i="24" s="1"/>
  <c r="K136" i="24"/>
  <c r="BV136" i="24" s="1"/>
  <c r="K135" i="24"/>
  <c r="BV135" i="24" s="1"/>
  <c r="K134" i="24"/>
  <c r="BV134" i="24" s="1"/>
  <c r="K133" i="24"/>
  <c r="BV133" i="24" s="1"/>
  <c r="K132" i="24"/>
  <c r="BV132" i="24" s="1"/>
  <c r="K131" i="24"/>
  <c r="BV131" i="24" s="1"/>
  <c r="K130" i="24"/>
  <c r="BV130" i="24" s="1"/>
  <c r="K129" i="24"/>
  <c r="BV129" i="24" s="1"/>
  <c r="K128" i="24"/>
  <c r="BV128" i="24" s="1"/>
  <c r="K127" i="24"/>
  <c r="BV127" i="24" s="1"/>
  <c r="K126" i="24"/>
  <c r="BV126" i="24" s="1"/>
  <c r="K125" i="24"/>
  <c r="BV125" i="24" s="1"/>
  <c r="K124" i="24"/>
  <c r="BV124" i="24" s="1"/>
  <c r="K123" i="24"/>
  <c r="BV123" i="24" s="1"/>
  <c r="K122" i="24"/>
  <c r="BV122" i="24" s="1"/>
  <c r="K121" i="24"/>
  <c r="BV121" i="24" s="1"/>
  <c r="K120" i="24"/>
  <c r="BV120" i="24" s="1"/>
  <c r="K119" i="24"/>
  <c r="BV119" i="24" s="1"/>
  <c r="K118" i="24"/>
  <c r="BV118" i="24" s="1"/>
  <c r="K117" i="24"/>
  <c r="BV117" i="24" s="1"/>
  <c r="K116" i="24"/>
  <c r="BV116" i="24" s="1"/>
  <c r="K115" i="24"/>
  <c r="BV115" i="24" s="1"/>
  <c r="K114" i="24"/>
  <c r="BV114" i="24" s="1"/>
  <c r="K113" i="24"/>
  <c r="BV113" i="24" s="1"/>
  <c r="K112" i="24"/>
  <c r="BV112" i="24" s="1"/>
  <c r="K111" i="24"/>
  <c r="BV111" i="24" s="1"/>
  <c r="K110" i="24"/>
  <c r="BV110" i="24" s="1"/>
  <c r="K109" i="24"/>
  <c r="BV109" i="24" s="1"/>
  <c r="K108" i="24"/>
  <c r="BV108" i="24" s="1"/>
  <c r="K107" i="24"/>
  <c r="BV107" i="24" s="1"/>
  <c r="K106" i="24"/>
  <c r="BV106" i="24" s="1"/>
  <c r="K105" i="24"/>
  <c r="BV105" i="24" s="1"/>
  <c r="K104" i="24"/>
  <c r="BV104" i="24" s="1"/>
  <c r="K103" i="24"/>
  <c r="BV103" i="24" s="1"/>
  <c r="K102" i="24"/>
  <c r="BV102" i="24" s="1"/>
  <c r="K101" i="24"/>
  <c r="BV101" i="24" s="1"/>
  <c r="K100" i="24"/>
  <c r="BV100" i="24" s="1"/>
  <c r="K99" i="24"/>
  <c r="BV99" i="24" s="1"/>
  <c r="K98" i="24"/>
  <c r="BV98" i="24" s="1"/>
  <c r="K97" i="24"/>
  <c r="BV97" i="24" s="1"/>
  <c r="K96" i="24"/>
  <c r="BV96" i="24" s="1"/>
  <c r="K95" i="24"/>
  <c r="BV95" i="24" s="1"/>
  <c r="K94" i="24"/>
  <c r="BV94" i="24" s="1"/>
  <c r="K93" i="24"/>
  <c r="BV93" i="24" s="1"/>
  <c r="K92" i="24"/>
  <c r="BV92" i="24" s="1"/>
  <c r="K91" i="24"/>
  <c r="BV91" i="24" s="1"/>
  <c r="K90" i="24"/>
  <c r="BV90" i="24" s="1"/>
  <c r="K89" i="24"/>
  <c r="BV89" i="24" s="1"/>
  <c r="K88" i="24"/>
  <c r="BV88" i="24" s="1"/>
  <c r="K87" i="24"/>
  <c r="BV87" i="24" s="1"/>
  <c r="K86" i="24"/>
  <c r="BV86" i="24" s="1"/>
  <c r="K85" i="24"/>
  <c r="BV85" i="24" s="1"/>
  <c r="K84" i="24"/>
  <c r="BV84" i="24" s="1"/>
  <c r="K83" i="24"/>
  <c r="BV83" i="24" s="1"/>
  <c r="K82" i="24"/>
  <c r="BV82" i="24" s="1"/>
  <c r="K81" i="24"/>
  <c r="BV81" i="24" s="1"/>
  <c r="K80" i="24"/>
  <c r="BV80" i="24" s="1"/>
  <c r="K79" i="24"/>
  <c r="BV79" i="24" s="1"/>
  <c r="K78" i="24"/>
  <c r="BV78" i="24" s="1"/>
  <c r="K77" i="24"/>
  <c r="BV77" i="24" s="1"/>
  <c r="K76" i="24"/>
  <c r="BV76" i="24" s="1"/>
  <c r="K75" i="24"/>
  <c r="BV75" i="24" s="1"/>
  <c r="K74" i="24"/>
  <c r="BV74" i="24" s="1"/>
  <c r="K73" i="24"/>
  <c r="BV73" i="24" s="1"/>
  <c r="K72" i="24"/>
  <c r="BV72" i="24" s="1"/>
  <c r="K71" i="24"/>
  <c r="BV71" i="24" s="1"/>
  <c r="K70" i="24"/>
  <c r="BV70" i="24" s="1"/>
  <c r="K69" i="24"/>
  <c r="BV69" i="24" s="1"/>
  <c r="K68" i="24"/>
  <c r="BV68" i="24" s="1"/>
  <c r="K67" i="24"/>
  <c r="BV67" i="24" s="1"/>
  <c r="K66" i="24"/>
  <c r="BV66" i="24" s="1"/>
  <c r="K65" i="24"/>
  <c r="BV65" i="24" s="1"/>
  <c r="K64" i="24"/>
  <c r="BV64" i="24" s="1"/>
  <c r="K63" i="24"/>
  <c r="BV63" i="24" s="1"/>
  <c r="K62" i="24"/>
  <c r="BV62" i="24" s="1"/>
  <c r="K61" i="24"/>
  <c r="BV61" i="24" s="1"/>
  <c r="K60" i="24"/>
  <c r="BV60" i="24" s="1"/>
  <c r="K59" i="24"/>
  <c r="BV59" i="24" s="1"/>
  <c r="K58" i="24"/>
  <c r="BV58" i="24" s="1"/>
  <c r="K57" i="24"/>
  <c r="BV57" i="24" s="1"/>
  <c r="K56" i="24"/>
  <c r="BV56" i="24" s="1"/>
  <c r="K55" i="24"/>
  <c r="BV55" i="24" s="1"/>
  <c r="K54" i="24"/>
  <c r="BV54" i="24" s="1"/>
  <c r="K53" i="24"/>
  <c r="BV53" i="24" s="1"/>
  <c r="K52" i="24"/>
  <c r="BV52" i="24" s="1"/>
  <c r="K51" i="24"/>
  <c r="BV51" i="24" s="1"/>
  <c r="K50" i="24"/>
  <c r="BV50" i="24" s="1"/>
  <c r="K49" i="24"/>
  <c r="BV49" i="24" s="1"/>
  <c r="K48" i="24"/>
  <c r="BV48" i="24" s="1"/>
  <c r="K47" i="24"/>
  <c r="BV47" i="24" s="1"/>
  <c r="K46" i="24"/>
  <c r="BV46" i="24" s="1"/>
  <c r="K45" i="24"/>
  <c r="BV45" i="24" s="1"/>
  <c r="K44" i="24"/>
  <c r="BV44" i="24" s="1"/>
  <c r="K43" i="24"/>
  <c r="BV43" i="24" s="1"/>
  <c r="K42" i="24"/>
  <c r="BV42" i="24" s="1"/>
  <c r="K41" i="24"/>
  <c r="BV41" i="24" s="1"/>
  <c r="K40" i="24"/>
  <c r="BV40" i="24" s="1"/>
  <c r="K39" i="24"/>
  <c r="BV39" i="24" s="1"/>
  <c r="K38" i="24"/>
  <c r="BV38" i="24" s="1"/>
  <c r="K37" i="24"/>
  <c r="BV37" i="24" s="1"/>
  <c r="K36" i="24"/>
  <c r="BV36" i="24" s="1"/>
  <c r="K35" i="24"/>
  <c r="BV35" i="24" s="1"/>
  <c r="K34" i="24"/>
  <c r="BV34" i="24" s="1"/>
  <c r="K33" i="24"/>
  <c r="BV33" i="24" s="1"/>
  <c r="K32" i="24"/>
  <c r="BV32" i="24" s="1"/>
  <c r="K31" i="24"/>
  <c r="BV31" i="24" s="1"/>
  <c r="K30" i="24"/>
  <c r="BV30" i="24" s="1"/>
  <c r="K29" i="24"/>
  <c r="BV29" i="24" s="1"/>
  <c r="K28" i="24"/>
  <c r="BV28" i="24" s="1"/>
  <c r="K27" i="24"/>
  <c r="BV27" i="24" s="1"/>
  <c r="K26" i="24"/>
  <c r="BV26" i="24" s="1"/>
  <c r="K25" i="24"/>
  <c r="BV25" i="24" s="1"/>
  <c r="K24" i="24"/>
  <c r="BV24" i="24" s="1"/>
  <c r="K23" i="24"/>
  <c r="BV23" i="24" s="1"/>
  <c r="K22" i="24"/>
  <c r="BV22" i="24" s="1"/>
  <c r="K21" i="24"/>
  <c r="BV21" i="24" s="1"/>
  <c r="K20" i="24"/>
  <c r="BV20" i="24" s="1"/>
  <c r="J20" i="25" s="1"/>
  <c r="K19" i="24"/>
  <c r="BV19" i="24" s="1"/>
  <c r="K18" i="24"/>
  <c r="BV18" i="24" s="1"/>
  <c r="J18" i="25" s="1"/>
  <c r="K17" i="24"/>
  <c r="BV17" i="24" s="1"/>
  <c r="K16" i="24"/>
  <c r="BV16" i="24" s="1"/>
  <c r="K15" i="24"/>
  <c r="BV15" i="24" s="1"/>
  <c r="K14" i="24"/>
  <c r="BV14" i="24" s="1"/>
  <c r="K13" i="24"/>
  <c r="BV13" i="24" s="1"/>
  <c r="K12" i="24"/>
  <c r="BV12" i="24" s="1"/>
  <c r="K11" i="24"/>
  <c r="BV11" i="24" s="1"/>
  <c r="I4" i="24"/>
  <c r="H4" i="24"/>
  <c r="G4" i="24"/>
  <c r="Q20" i="25" l="1"/>
  <c r="S20" i="25"/>
  <c r="P20" i="25"/>
  <c r="R20" i="25"/>
  <c r="Q18" i="25"/>
  <c r="P18" i="25"/>
  <c r="S18" i="25"/>
  <c r="R18" i="25"/>
  <c r="BA163" i="24"/>
  <c r="BV10" i="24"/>
  <c r="AM163" i="24"/>
  <c r="Y163" i="24"/>
  <c r="BQ163" i="24"/>
  <c r="K163" i="24"/>
  <c r="BI163" i="24"/>
  <c r="I4" i="21"/>
  <c r="H4" i="21"/>
  <c r="G4" i="21"/>
  <c r="CI163" i="13"/>
  <c r="CH163" i="13"/>
  <c r="CG163" i="13"/>
  <c r="CF163" i="13"/>
  <c r="CE163" i="13"/>
  <c r="CD163" i="13"/>
  <c r="CC163" i="13"/>
  <c r="CB163" i="13"/>
  <c r="CA163" i="13"/>
  <c r="BZ163" i="13"/>
  <c r="BY163" i="13"/>
  <c r="BY165" i="13" s="1"/>
  <c r="BX163" i="13"/>
  <c r="CG165" i="13" l="1"/>
  <c r="CC165" i="13"/>
  <c r="CA165" i="13"/>
  <c r="CI165" i="13"/>
  <c r="AX163" i="13" l="1"/>
  <c r="BK163" i="13"/>
  <c r="AB163" i="13"/>
  <c r="AN163" i="13"/>
  <c r="BA163" i="13"/>
  <c r="BN163" i="13"/>
  <c r="AE163" i="13"/>
  <c r="AR163" i="13"/>
  <c r="BD163" i="13"/>
  <c r="BQ163" i="13"/>
  <c r="AH163" i="13"/>
  <c r="AU163" i="13"/>
  <c r="BH163" i="13"/>
  <c r="BT163" i="13"/>
  <c r="Q162" i="21"/>
  <c r="N162" i="21"/>
  <c r="K162" i="21"/>
  <c r="H162" i="21"/>
  <c r="V162" i="21" s="1"/>
  <c r="Q161" i="21"/>
  <c r="N161" i="21"/>
  <c r="K161" i="21"/>
  <c r="H161" i="21"/>
  <c r="V161" i="21" s="1"/>
  <c r="Q160" i="21"/>
  <c r="N160" i="21"/>
  <c r="K160" i="21"/>
  <c r="H160" i="21"/>
  <c r="Q159" i="21"/>
  <c r="N159" i="21"/>
  <c r="K159" i="21"/>
  <c r="H159" i="21"/>
  <c r="V159" i="21" s="1"/>
  <c r="Q158" i="21"/>
  <c r="N158" i="21"/>
  <c r="K158" i="21"/>
  <c r="H158" i="21"/>
  <c r="V158" i="21" s="1"/>
  <c r="Q157" i="21"/>
  <c r="N157" i="21"/>
  <c r="K157" i="21"/>
  <c r="H157" i="21"/>
  <c r="Q156" i="21"/>
  <c r="N156" i="21"/>
  <c r="K156" i="21"/>
  <c r="H156" i="21"/>
  <c r="V156" i="21" s="1"/>
  <c r="Q155" i="21"/>
  <c r="N155" i="21"/>
  <c r="K155" i="21"/>
  <c r="H155" i="21"/>
  <c r="V155" i="21" s="1"/>
  <c r="Q154" i="21"/>
  <c r="N154" i="21"/>
  <c r="K154" i="21"/>
  <c r="H154" i="21"/>
  <c r="Q153" i="21"/>
  <c r="N153" i="21"/>
  <c r="K153" i="21"/>
  <c r="H153" i="21"/>
  <c r="V153" i="21" s="1"/>
  <c r="Q152" i="21"/>
  <c r="N152" i="21"/>
  <c r="K152" i="21"/>
  <c r="H152" i="21"/>
  <c r="V152" i="21" s="1"/>
  <c r="Q151" i="21"/>
  <c r="N151" i="21"/>
  <c r="K151" i="21"/>
  <c r="H151" i="21"/>
  <c r="Q150" i="21"/>
  <c r="N150" i="21"/>
  <c r="K150" i="21"/>
  <c r="H150" i="21"/>
  <c r="V150" i="21" s="1"/>
  <c r="Q149" i="21"/>
  <c r="N149" i="21"/>
  <c r="K149" i="21"/>
  <c r="H149" i="21"/>
  <c r="V149" i="21" s="1"/>
  <c r="Q148" i="21"/>
  <c r="N148" i="21"/>
  <c r="K148" i="21"/>
  <c r="H148" i="21"/>
  <c r="Q147" i="21"/>
  <c r="N147" i="21"/>
  <c r="K147" i="21"/>
  <c r="H147" i="21"/>
  <c r="V147" i="21" s="1"/>
  <c r="Q146" i="21"/>
  <c r="N146" i="21"/>
  <c r="K146" i="21"/>
  <c r="H146" i="21"/>
  <c r="V146" i="21" s="1"/>
  <c r="Q145" i="21"/>
  <c r="N145" i="21"/>
  <c r="K145" i="21"/>
  <c r="H145" i="21"/>
  <c r="Q144" i="21"/>
  <c r="N144" i="21"/>
  <c r="K144" i="21"/>
  <c r="H144" i="21"/>
  <c r="V144" i="21" s="1"/>
  <c r="Q143" i="21"/>
  <c r="N143" i="21"/>
  <c r="K143" i="21"/>
  <c r="H143" i="21"/>
  <c r="V143" i="21" s="1"/>
  <c r="Q142" i="21"/>
  <c r="N142" i="21"/>
  <c r="K142" i="21"/>
  <c r="H142" i="21"/>
  <c r="Q141" i="21"/>
  <c r="N141" i="21"/>
  <c r="K141" i="21"/>
  <c r="H141" i="21"/>
  <c r="V141" i="21" s="1"/>
  <c r="Q140" i="21"/>
  <c r="N140" i="21"/>
  <c r="K140" i="21"/>
  <c r="H140" i="21"/>
  <c r="V140" i="21" s="1"/>
  <c r="Q139" i="21"/>
  <c r="N139" i="21"/>
  <c r="K139" i="21"/>
  <c r="H139" i="21"/>
  <c r="Q138" i="21"/>
  <c r="N138" i="21"/>
  <c r="K138" i="21"/>
  <c r="H138" i="21"/>
  <c r="V138" i="21" s="1"/>
  <c r="Q137" i="21"/>
  <c r="N137" i="21"/>
  <c r="K137" i="21"/>
  <c r="H137" i="21"/>
  <c r="V137" i="21" s="1"/>
  <c r="Q136" i="21"/>
  <c r="N136" i="21"/>
  <c r="K136" i="21"/>
  <c r="H136" i="21"/>
  <c r="Q135" i="21"/>
  <c r="N135" i="21"/>
  <c r="K135" i="21"/>
  <c r="H135" i="21"/>
  <c r="V135" i="21" s="1"/>
  <c r="Q134" i="21"/>
  <c r="N134" i="21"/>
  <c r="K134" i="21"/>
  <c r="H134" i="21"/>
  <c r="V134" i="21" s="1"/>
  <c r="Q133" i="21"/>
  <c r="N133" i="21"/>
  <c r="K133" i="21"/>
  <c r="H133" i="21"/>
  <c r="Q132" i="21"/>
  <c r="N132" i="21"/>
  <c r="K132" i="21"/>
  <c r="H132" i="21"/>
  <c r="V132" i="21" s="1"/>
  <c r="Q131" i="21"/>
  <c r="N131" i="21"/>
  <c r="K131" i="21"/>
  <c r="H131" i="21"/>
  <c r="V131" i="21" s="1"/>
  <c r="Q130" i="21"/>
  <c r="N130" i="21"/>
  <c r="K130" i="21"/>
  <c r="H130" i="21"/>
  <c r="Q129" i="21"/>
  <c r="N129" i="21"/>
  <c r="K129" i="21"/>
  <c r="H129" i="21"/>
  <c r="V129" i="21" s="1"/>
  <c r="Q128" i="21"/>
  <c r="N128" i="21"/>
  <c r="K128" i="21"/>
  <c r="H128" i="21"/>
  <c r="V128" i="21" s="1"/>
  <c r="Q127" i="21"/>
  <c r="N127" i="21"/>
  <c r="K127" i="21"/>
  <c r="H127" i="21"/>
  <c r="Q126" i="21"/>
  <c r="N126" i="21"/>
  <c r="K126" i="21"/>
  <c r="H126" i="21"/>
  <c r="V126" i="21" s="1"/>
  <c r="Q125" i="21"/>
  <c r="N125" i="21"/>
  <c r="K125" i="21"/>
  <c r="H125" i="21"/>
  <c r="V125" i="21" s="1"/>
  <c r="Q124" i="21"/>
  <c r="N124" i="21"/>
  <c r="K124" i="21"/>
  <c r="H124" i="21"/>
  <c r="Q123" i="21"/>
  <c r="N123" i="21"/>
  <c r="K123" i="21"/>
  <c r="H123" i="21"/>
  <c r="V123" i="21" s="1"/>
  <c r="Q122" i="21"/>
  <c r="N122" i="21"/>
  <c r="K122" i="21"/>
  <c r="H122" i="21"/>
  <c r="V122" i="21" s="1"/>
  <c r="Q121" i="21"/>
  <c r="N121" i="21"/>
  <c r="K121" i="21"/>
  <c r="H121" i="21"/>
  <c r="Q120" i="21"/>
  <c r="N120" i="21"/>
  <c r="K120" i="21"/>
  <c r="H120" i="21"/>
  <c r="V120" i="21" s="1"/>
  <c r="Q119" i="21"/>
  <c r="N119" i="21"/>
  <c r="K119" i="21"/>
  <c r="H119" i="21"/>
  <c r="V119" i="21" s="1"/>
  <c r="Q118" i="21"/>
  <c r="N118" i="21"/>
  <c r="K118" i="21"/>
  <c r="H118" i="21"/>
  <c r="Q117" i="21"/>
  <c r="N117" i="21"/>
  <c r="K117" i="21"/>
  <c r="H117" i="21"/>
  <c r="V117" i="21" s="1"/>
  <c r="Q116" i="21"/>
  <c r="N116" i="21"/>
  <c r="K116" i="21"/>
  <c r="H116" i="21"/>
  <c r="V116" i="21" s="1"/>
  <c r="Q115" i="21"/>
  <c r="N115" i="21"/>
  <c r="K115" i="21"/>
  <c r="H115" i="21"/>
  <c r="Q114" i="21"/>
  <c r="N114" i="21"/>
  <c r="K114" i="21"/>
  <c r="H114" i="21"/>
  <c r="V114" i="21" s="1"/>
  <c r="Q113" i="21"/>
  <c r="N113" i="21"/>
  <c r="K113" i="21"/>
  <c r="H113" i="21"/>
  <c r="V113" i="21" s="1"/>
  <c r="Q112" i="21"/>
  <c r="N112" i="21"/>
  <c r="K112" i="21"/>
  <c r="H112" i="21"/>
  <c r="Q111" i="21"/>
  <c r="N111" i="21"/>
  <c r="K111" i="21"/>
  <c r="H111" i="21"/>
  <c r="V111" i="21" s="1"/>
  <c r="Q110" i="21"/>
  <c r="N110" i="21"/>
  <c r="K110" i="21"/>
  <c r="H110" i="21"/>
  <c r="V110" i="21" s="1"/>
  <c r="Q109" i="21"/>
  <c r="N109" i="21"/>
  <c r="K109" i="21"/>
  <c r="H109" i="21"/>
  <c r="Q108" i="21"/>
  <c r="N108" i="21"/>
  <c r="K108" i="21"/>
  <c r="H108" i="21"/>
  <c r="V108" i="21" s="1"/>
  <c r="Q107" i="21"/>
  <c r="N107" i="21"/>
  <c r="K107" i="21"/>
  <c r="H107" i="21"/>
  <c r="V107" i="21" s="1"/>
  <c r="Q106" i="21"/>
  <c r="N106" i="21"/>
  <c r="K106" i="21"/>
  <c r="H106" i="21"/>
  <c r="Q105" i="21"/>
  <c r="N105" i="21"/>
  <c r="K105" i="21"/>
  <c r="H105" i="21"/>
  <c r="V105" i="21" s="1"/>
  <c r="Q104" i="21"/>
  <c r="N104" i="21"/>
  <c r="K104" i="21"/>
  <c r="H104" i="21"/>
  <c r="V104" i="21" s="1"/>
  <c r="Q103" i="21"/>
  <c r="N103" i="21"/>
  <c r="K103" i="21"/>
  <c r="H103" i="21"/>
  <c r="Q102" i="21"/>
  <c r="N102" i="21"/>
  <c r="K102" i="21"/>
  <c r="H102" i="21"/>
  <c r="V102" i="21" s="1"/>
  <c r="Q101" i="21"/>
  <c r="N101" i="21"/>
  <c r="K101" i="21"/>
  <c r="H101" i="21"/>
  <c r="V101" i="21" s="1"/>
  <c r="Q100" i="21"/>
  <c r="N100" i="21"/>
  <c r="K100" i="21"/>
  <c r="H100" i="21"/>
  <c r="Q99" i="21"/>
  <c r="N99" i="21"/>
  <c r="K99" i="21"/>
  <c r="H99" i="21"/>
  <c r="V99" i="21" s="1"/>
  <c r="Q98" i="21"/>
  <c r="N98" i="21"/>
  <c r="K98" i="21"/>
  <c r="H98" i="21"/>
  <c r="V98" i="21" s="1"/>
  <c r="Q97" i="21"/>
  <c r="N97" i="21"/>
  <c r="K97" i="21"/>
  <c r="H97" i="21"/>
  <c r="Q96" i="21"/>
  <c r="N96" i="21"/>
  <c r="K96" i="21"/>
  <c r="H96" i="21"/>
  <c r="V96" i="21" s="1"/>
  <c r="Q95" i="21"/>
  <c r="N95" i="21"/>
  <c r="K95" i="21"/>
  <c r="H95" i="21"/>
  <c r="V95" i="21" s="1"/>
  <c r="Q94" i="21"/>
  <c r="N94" i="21"/>
  <c r="K94" i="21"/>
  <c r="H94" i="21"/>
  <c r="Q93" i="21"/>
  <c r="N93" i="21"/>
  <c r="K93" i="21"/>
  <c r="H93" i="21"/>
  <c r="V93" i="21" s="1"/>
  <c r="Q92" i="21"/>
  <c r="N92" i="21"/>
  <c r="K92" i="21"/>
  <c r="H92" i="21"/>
  <c r="V92" i="21" s="1"/>
  <c r="Q91" i="21"/>
  <c r="N91" i="21"/>
  <c r="K91" i="21"/>
  <c r="H91" i="21"/>
  <c r="Q90" i="21"/>
  <c r="N90" i="21"/>
  <c r="K90" i="21"/>
  <c r="H90" i="21"/>
  <c r="V90" i="21" s="1"/>
  <c r="Q89" i="21"/>
  <c r="N89" i="21"/>
  <c r="K89" i="21"/>
  <c r="H89" i="21"/>
  <c r="V89" i="21" s="1"/>
  <c r="Q88" i="21"/>
  <c r="N88" i="21"/>
  <c r="K88" i="21"/>
  <c r="H88" i="21"/>
  <c r="Q87" i="21"/>
  <c r="N87" i="21"/>
  <c r="K87" i="21"/>
  <c r="H87" i="21"/>
  <c r="V87" i="21" s="1"/>
  <c r="Q86" i="21"/>
  <c r="N86" i="21"/>
  <c r="K86" i="21"/>
  <c r="H86" i="21"/>
  <c r="V86" i="21" s="1"/>
  <c r="Q85" i="21"/>
  <c r="N85" i="21"/>
  <c r="K85" i="21"/>
  <c r="H85" i="21"/>
  <c r="Q84" i="21"/>
  <c r="N84" i="21"/>
  <c r="K84" i="21"/>
  <c r="H84" i="21"/>
  <c r="V84" i="21" s="1"/>
  <c r="Q83" i="21"/>
  <c r="N83" i="21"/>
  <c r="K83" i="21"/>
  <c r="H83" i="21"/>
  <c r="V83" i="21" s="1"/>
  <c r="Q82" i="21"/>
  <c r="N82" i="21"/>
  <c r="K82" i="21"/>
  <c r="H82" i="21"/>
  <c r="Q81" i="21"/>
  <c r="N81" i="21"/>
  <c r="K81" i="21"/>
  <c r="H81" i="21"/>
  <c r="V81" i="21" s="1"/>
  <c r="Q80" i="21"/>
  <c r="N80" i="21"/>
  <c r="K80" i="21"/>
  <c r="H80" i="21"/>
  <c r="V80" i="21" s="1"/>
  <c r="Q79" i="21"/>
  <c r="N79" i="21"/>
  <c r="K79" i="21"/>
  <c r="H79" i="21"/>
  <c r="Q78" i="21"/>
  <c r="N78" i="21"/>
  <c r="K78" i="21"/>
  <c r="H78" i="21"/>
  <c r="V78" i="21" s="1"/>
  <c r="Q77" i="21"/>
  <c r="N77" i="21"/>
  <c r="K77" i="21"/>
  <c r="H77" i="21"/>
  <c r="V77" i="21" s="1"/>
  <c r="Q76" i="21"/>
  <c r="N76" i="21"/>
  <c r="K76" i="21"/>
  <c r="H76" i="21"/>
  <c r="Q75" i="21"/>
  <c r="N75" i="21"/>
  <c r="K75" i="21"/>
  <c r="H75" i="21"/>
  <c r="V75" i="21" s="1"/>
  <c r="Q74" i="21"/>
  <c r="N74" i="21"/>
  <c r="K74" i="21"/>
  <c r="H74" i="21"/>
  <c r="V74" i="21" s="1"/>
  <c r="Q73" i="21"/>
  <c r="N73" i="21"/>
  <c r="K73" i="21"/>
  <c r="H73" i="21"/>
  <c r="Q72" i="21"/>
  <c r="N72" i="21"/>
  <c r="K72" i="21"/>
  <c r="H72" i="21"/>
  <c r="V72" i="21" s="1"/>
  <c r="Q71" i="21"/>
  <c r="N71" i="21"/>
  <c r="K71" i="21"/>
  <c r="H71" i="21"/>
  <c r="V71" i="21" s="1"/>
  <c r="Q70" i="21"/>
  <c r="N70" i="21"/>
  <c r="K70" i="21"/>
  <c r="H70" i="21"/>
  <c r="Q69" i="21"/>
  <c r="N69" i="21"/>
  <c r="K69" i="21"/>
  <c r="H69" i="21"/>
  <c r="V69" i="21" s="1"/>
  <c r="Q68" i="21"/>
  <c r="N68" i="21"/>
  <c r="K68" i="21"/>
  <c r="H68" i="21"/>
  <c r="V68" i="21" s="1"/>
  <c r="Q67" i="21"/>
  <c r="N67" i="21"/>
  <c r="K67" i="21"/>
  <c r="H67" i="21"/>
  <c r="Q66" i="21"/>
  <c r="N66" i="21"/>
  <c r="K66" i="21"/>
  <c r="H66" i="21"/>
  <c r="V66" i="21" s="1"/>
  <c r="Q65" i="21"/>
  <c r="N65" i="21"/>
  <c r="K65" i="21"/>
  <c r="H65" i="21"/>
  <c r="V65" i="21" s="1"/>
  <c r="Q64" i="21"/>
  <c r="N64" i="21"/>
  <c r="K64" i="21"/>
  <c r="H64" i="21"/>
  <c r="Q63" i="21"/>
  <c r="N63" i="21"/>
  <c r="K63" i="21"/>
  <c r="H63" i="21"/>
  <c r="V63" i="21" s="1"/>
  <c r="Q62" i="21"/>
  <c r="N62" i="21"/>
  <c r="K62" i="21"/>
  <c r="H62" i="21"/>
  <c r="V62" i="21" s="1"/>
  <c r="Q61" i="21"/>
  <c r="N61" i="21"/>
  <c r="K61" i="21"/>
  <c r="H61" i="21"/>
  <c r="Q60" i="21"/>
  <c r="N60" i="21"/>
  <c r="K60" i="21"/>
  <c r="H60" i="21"/>
  <c r="V60" i="21" s="1"/>
  <c r="Q59" i="21"/>
  <c r="N59" i="21"/>
  <c r="K59" i="21"/>
  <c r="H59" i="21"/>
  <c r="V59" i="21" s="1"/>
  <c r="Q58" i="21"/>
  <c r="N58" i="21"/>
  <c r="K58" i="21"/>
  <c r="H58" i="21"/>
  <c r="Q57" i="21"/>
  <c r="N57" i="21"/>
  <c r="K57" i="21"/>
  <c r="H57" i="21"/>
  <c r="V57" i="21" s="1"/>
  <c r="Q56" i="21"/>
  <c r="N56" i="21"/>
  <c r="K56" i="21"/>
  <c r="H56" i="21"/>
  <c r="V56" i="21" s="1"/>
  <c r="Q55" i="21"/>
  <c r="N55" i="21"/>
  <c r="K55" i="21"/>
  <c r="H55" i="21"/>
  <c r="Q54" i="21"/>
  <c r="N54" i="21"/>
  <c r="K54" i="21"/>
  <c r="H54" i="21"/>
  <c r="V54" i="21" s="1"/>
  <c r="Q53" i="21"/>
  <c r="N53" i="21"/>
  <c r="K53" i="21"/>
  <c r="H53" i="21"/>
  <c r="V53" i="21" s="1"/>
  <c r="Q52" i="21"/>
  <c r="N52" i="21"/>
  <c r="K52" i="21"/>
  <c r="H52" i="21"/>
  <c r="Q51" i="21"/>
  <c r="N51" i="21"/>
  <c r="K51" i="21"/>
  <c r="H51" i="21"/>
  <c r="V51" i="21" s="1"/>
  <c r="Q50" i="21"/>
  <c r="N50" i="21"/>
  <c r="K50" i="21"/>
  <c r="H50" i="21"/>
  <c r="V50" i="21" s="1"/>
  <c r="Q49" i="21"/>
  <c r="N49" i="21"/>
  <c r="K49" i="21"/>
  <c r="H49" i="21"/>
  <c r="Q48" i="21"/>
  <c r="N48" i="21"/>
  <c r="K48" i="21"/>
  <c r="H48" i="21"/>
  <c r="V48" i="21" s="1"/>
  <c r="Q47" i="21"/>
  <c r="N47" i="21"/>
  <c r="K47" i="21"/>
  <c r="H47" i="21"/>
  <c r="V47" i="21" s="1"/>
  <c r="Q46" i="21"/>
  <c r="N46" i="21"/>
  <c r="K46" i="21"/>
  <c r="H46" i="21"/>
  <c r="Q45" i="21"/>
  <c r="N45" i="21"/>
  <c r="K45" i="21"/>
  <c r="H45" i="21"/>
  <c r="V45" i="21" s="1"/>
  <c r="Q44" i="21"/>
  <c r="N44" i="21"/>
  <c r="K44" i="21"/>
  <c r="H44" i="21"/>
  <c r="V44" i="21" s="1"/>
  <c r="Q43" i="21"/>
  <c r="N43" i="21"/>
  <c r="K43" i="21"/>
  <c r="H43" i="21"/>
  <c r="Q42" i="21"/>
  <c r="N42" i="21"/>
  <c r="K42" i="21"/>
  <c r="H42" i="21"/>
  <c r="V42" i="21" s="1"/>
  <c r="Q41" i="21"/>
  <c r="N41" i="21"/>
  <c r="K41" i="21"/>
  <c r="H41" i="21"/>
  <c r="Q40" i="21"/>
  <c r="V40" i="21" s="1"/>
  <c r="N40" i="21"/>
  <c r="K40" i="21"/>
  <c r="H40" i="21"/>
  <c r="Q39" i="21"/>
  <c r="N39" i="21"/>
  <c r="K39" i="21"/>
  <c r="H39" i="21"/>
  <c r="Q38" i="21"/>
  <c r="N38" i="21"/>
  <c r="K38" i="21"/>
  <c r="H38" i="21"/>
  <c r="Q37" i="21"/>
  <c r="V37" i="21" s="1"/>
  <c r="N37" i="21"/>
  <c r="K37" i="21"/>
  <c r="H37" i="21"/>
  <c r="Q36" i="21"/>
  <c r="N36" i="21"/>
  <c r="K36" i="21"/>
  <c r="H36" i="21"/>
  <c r="Q35" i="21"/>
  <c r="N35" i="21"/>
  <c r="K35" i="21"/>
  <c r="H35" i="21"/>
  <c r="Q34" i="21"/>
  <c r="V34" i="21" s="1"/>
  <c r="N34" i="21"/>
  <c r="K34" i="21"/>
  <c r="H34" i="21"/>
  <c r="Q33" i="21"/>
  <c r="N33" i="21"/>
  <c r="K33" i="21"/>
  <c r="H33" i="21"/>
  <c r="Q32" i="21"/>
  <c r="N32" i="21"/>
  <c r="K32" i="21"/>
  <c r="H32" i="21"/>
  <c r="Q31" i="21"/>
  <c r="V31" i="21" s="1"/>
  <c r="N31" i="21"/>
  <c r="K31" i="21"/>
  <c r="H31" i="21"/>
  <c r="Q30" i="21"/>
  <c r="N30" i="21"/>
  <c r="K30" i="21"/>
  <c r="H30" i="21"/>
  <c r="Q29" i="21"/>
  <c r="N29" i="21"/>
  <c r="K29" i="21"/>
  <c r="H29" i="21"/>
  <c r="Q28" i="21"/>
  <c r="V28" i="21" s="1"/>
  <c r="N28" i="21"/>
  <c r="K28" i="21"/>
  <c r="H28" i="21"/>
  <c r="Q27" i="21"/>
  <c r="N27" i="21"/>
  <c r="K27" i="21"/>
  <c r="H27" i="21"/>
  <c r="Q26" i="21"/>
  <c r="N26" i="21"/>
  <c r="K26" i="21"/>
  <c r="H26" i="21"/>
  <c r="Q25" i="21"/>
  <c r="V25" i="21" s="1"/>
  <c r="N25" i="21"/>
  <c r="K25" i="21"/>
  <c r="H25" i="21"/>
  <c r="Q24" i="21"/>
  <c r="N24" i="21"/>
  <c r="K24" i="21"/>
  <c r="H24" i="21"/>
  <c r="Q23" i="21"/>
  <c r="N23" i="21"/>
  <c r="K23" i="21"/>
  <c r="H23" i="21"/>
  <c r="Q22" i="21"/>
  <c r="N22" i="21"/>
  <c r="K22" i="21"/>
  <c r="H22" i="21"/>
  <c r="Q21" i="21"/>
  <c r="N21" i="21"/>
  <c r="K21" i="21"/>
  <c r="H21" i="21"/>
  <c r="Q20" i="21"/>
  <c r="N20" i="21"/>
  <c r="K20" i="21"/>
  <c r="H20" i="21"/>
  <c r="Q19" i="21"/>
  <c r="N19" i="21"/>
  <c r="K19" i="21"/>
  <c r="H19" i="21"/>
  <c r="Q18" i="21"/>
  <c r="N18" i="21"/>
  <c r="K18" i="21"/>
  <c r="H18" i="21"/>
  <c r="Q17" i="21"/>
  <c r="N17" i="21"/>
  <c r="K17" i="21"/>
  <c r="H17" i="21"/>
  <c r="Q16" i="21"/>
  <c r="N16" i="21"/>
  <c r="K16" i="21"/>
  <c r="H16" i="21"/>
  <c r="Q15" i="21"/>
  <c r="N15" i="21"/>
  <c r="K15" i="21"/>
  <c r="H15" i="21"/>
  <c r="Q14" i="21"/>
  <c r="N14" i="21"/>
  <c r="K14" i="21"/>
  <c r="H14" i="21"/>
  <c r="Q13" i="21"/>
  <c r="N13" i="21"/>
  <c r="K13" i="21"/>
  <c r="H13" i="21"/>
  <c r="Q12" i="21"/>
  <c r="N12" i="21"/>
  <c r="K12" i="21"/>
  <c r="H12" i="21"/>
  <c r="Q11" i="21"/>
  <c r="N11" i="21"/>
  <c r="K11" i="21"/>
  <c r="H11" i="21"/>
  <c r="Q10" i="21"/>
  <c r="N10" i="21"/>
  <c r="K10" i="21"/>
  <c r="H10" i="21"/>
  <c r="V22" i="21" l="1"/>
  <c r="V26" i="21"/>
  <c r="V29" i="21"/>
  <c r="V32" i="21"/>
  <c r="V35" i="21"/>
  <c r="V38" i="21"/>
  <c r="V41" i="21"/>
  <c r="V24" i="21"/>
  <c r="V27" i="21"/>
  <c r="V30" i="21"/>
  <c r="V33" i="21"/>
  <c r="V36" i="21"/>
  <c r="V39" i="21"/>
  <c r="V46" i="21"/>
  <c r="V52" i="21"/>
  <c r="V58" i="21"/>
  <c r="V64" i="21"/>
  <c r="V70" i="21"/>
  <c r="V76" i="21"/>
  <c r="V82" i="21"/>
  <c r="V85" i="21"/>
  <c r="V88" i="21"/>
  <c r="V91" i="21"/>
  <c r="V97" i="21"/>
  <c r="V100" i="21"/>
  <c r="V103" i="21"/>
  <c r="V106" i="21"/>
  <c r="V109" i="21"/>
  <c r="V112" i="21"/>
  <c r="V115" i="21"/>
  <c r="V118" i="21"/>
  <c r="V121" i="21"/>
  <c r="V124" i="21"/>
  <c r="V127" i="21"/>
  <c r="V130" i="21"/>
  <c r="V133" i="21"/>
  <c r="V136" i="21"/>
  <c r="V139" i="21"/>
  <c r="V142" i="21"/>
  <c r="V145" i="21"/>
  <c r="V148" i="21"/>
  <c r="V151" i="21"/>
  <c r="V154" i="21"/>
  <c r="V157" i="21"/>
  <c r="V160" i="21"/>
  <c r="V43" i="21"/>
  <c r="V49" i="21"/>
  <c r="V55" i="21"/>
  <c r="V61" i="21"/>
  <c r="V67" i="21"/>
  <c r="V73" i="21"/>
  <c r="V79" i="21"/>
  <c r="V94" i="21"/>
  <c r="V23" i="21"/>
  <c r="V21" i="21"/>
  <c r="V16" i="21"/>
  <c r="J16" i="25" s="1"/>
  <c r="R16" i="25" s="1"/>
  <c r="V17" i="21"/>
  <c r="J17" i="25" s="1"/>
  <c r="Q17" i="25" s="1"/>
  <c r="V18" i="21"/>
  <c r="V20" i="21"/>
  <c r="V19" i="21"/>
  <c r="V11" i="21"/>
  <c r="J11" i="25" s="1"/>
  <c r="L11" i="25" s="1"/>
  <c r="V13" i="21"/>
  <c r="J13" i="25" s="1"/>
  <c r="P13" i="25" s="1"/>
  <c r="V15" i="21"/>
  <c r="J15" i="25" s="1"/>
  <c r="Q15" i="25" s="1"/>
  <c r="V14" i="21"/>
  <c r="J14" i="25" s="1"/>
  <c r="Q14" i="25" s="1"/>
  <c r="V12" i="21"/>
  <c r="J12" i="25" s="1"/>
  <c r="R12" i="25" s="1"/>
  <c r="L13" i="25"/>
  <c r="L12" i="25"/>
  <c r="Q163" i="21"/>
  <c r="V10" i="21"/>
  <c r="H163" i="21"/>
  <c r="K163" i="21"/>
  <c r="N163" i="21"/>
  <c r="Q16" i="25" l="1"/>
  <c r="S16" i="25"/>
  <c r="Q12" i="25"/>
  <c r="P16" i="25"/>
  <c r="R17" i="25"/>
  <c r="S17" i="25"/>
  <c r="P17" i="25"/>
  <c r="P14" i="25"/>
  <c r="R15" i="25"/>
  <c r="P12" i="25"/>
  <c r="P11" i="25"/>
  <c r="R13" i="25"/>
  <c r="S15" i="25"/>
  <c r="R11" i="25"/>
  <c r="S12" i="25"/>
  <c r="P15" i="25"/>
  <c r="S11" i="25"/>
  <c r="Q13" i="25"/>
  <c r="S14" i="25"/>
  <c r="Q11" i="25"/>
  <c r="S13" i="25"/>
  <c r="W13" i="25"/>
  <c r="R14" i="25"/>
  <c r="W11" i="25"/>
  <c r="W12" i="25"/>
  <c r="K167" i="13"/>
  <c r="CJ10" i="13" l="1"/>
  <c r="CJ11" i="13"/>
  <c r="CJ12" i="13"/>
  <c r="CJ13" i="13"/>
  <c r="CJ14" i="13"/>
  <c r="CJ15" i="13"/>
  <c r="CJ16" i="13"/>
  <c r="CJ17" i="13"/>
  <c r="CJ18" i="13"/>
  <c r="CJ19" i="13"/>
  <c r="AO12" i="13" l="1"/>
  <c r="AO13" i="13"/>
  <c r="AO14" i="13"/>
  <c r="AO15" i="13"/>
  <c r="AO16" i="13"/>
  <c r="AO17" i="13"/>
  <c r="AO18" i="13"/>
  <c r="AO19" i="13"/>
  <c r="AO20" i="13"/>
  <c r="AO21" i="13"/>
  <c r="AO22" i="13"/>
  <c r="AO23" i="13"/>
  <c r="AO24" i="13"/>
  <c r="AO25" i="13"/>
  <c r="AO26" i="13"/>
  <c r="AO27" i="13"/>
  <c r="AO28" i="13"/>
  <c r="AO29" i="13"/>
  <c r="AO30" i="13"/>
  <c r="AO31" i="13"/>
  <c r="AO32" i="13"/>
  <c r="AO33" i="13"/>
  <c r="AO34" i="13"/>
  <c r="AO35" i="13"/>
  <c r="AO36" i="13"/>
  <c r="AO10" i="13"/>
  <c r="AO39" i="13" l="1"/>
  <c r="AO37" i="13" l="1"/>
  <c r="CJ20" i="13"/>
  <c r="CJ21" i="13"/>
  <c r="CJ22" i="13"/>
  <c r="CJ23" i="13"/>
  <c r="CJ24" i="13"/>
  <c r="CJ25" i="13"/>
  <c r="CJ26" i="13"/>
  <c r="CJ27" i="13"/>
  <c r="CJ28" i="13"/>
  <c r="CJ29" i="13"/>
  <c r="CJ30" i="13"/>
  <c r="CJ31" i="13"/>
  <c r="CJ32" i="13"/>
  <c r="CJ33" i="13"/>
  <c r="CJ34" i="13"/>
  <c r="CJ35" i="13"/>
  <c r="CJ36" i="13"/>
  <c r="CJ37" i="13"/>
  <c r="CJ38" i="13"/>
  <c r="CJ39" i="13"/>
  <c r="CJ40" i="13"/>
  <c r="CJ41" i="13"/>
  <c r="CJ42" i="13"/>
  <c r="CJ43" i="13"/>
  <c r="CJ44" i="13"/>
  <c r="CJ45" i="13"/>
  <c r="CJ46" i="13"/>
  <c r="CJ47" i="13"/>
  <c r="CJ48" i="13"/>
  <c r="CJ49" i="13"/>
  <c r="CJ50" i="13"/>
  <c r="CJ51" i="13"/>
  <c r="CJ52" i="13"/>
  <c r="CJ53" i="13"/>
  <c r="CJ54" i="13"/>
  <c r="CJ55" i="13"/>
  <c r="CJ56" i="13"/>
  <c r="CJ57" i="13"/>
  <c r="CJ58" i="13"/>
  <c r="CJ59" i="13"/>
  <c r="CJ60" i="13"/>
  <c r="CJ61" i="13"/>
  <c r="CJ62" i="13"/>
  <c r="CJ63" i="13"/>
  <c r="CJ64" i="13"/>
  <c r="CJ65" i="13"/>
  <c r="CJ66" i="13"/>
  <c r="CJ67" i="13"/>
  <c r="CJ68" i="13"/>
  <c r="CJ69" i="13"/>
  <c r="CJ70" i="13"/>
  <c r="CJ71" i="13"/>
  <c r="CJ72" i="13"/>
  <c r="CJ73" i="13"/>
  <c r="CJ74" i="13"/>
  <c r="CJ75" i="13"/>
  <c r="CJ76" i="13"/>
  <c r="CJ77" i="13"/>
  <c r="CJ78" i="13"/>
  <c r="CJ79" i="13"/>
  <c r="CJ80" i="13"/>
  <c r="CJ81" i="13"/>
  <c r="CJ82" i="13"/>
  <c r="CJ83" i="13"/>
  <c r="CJ84" i="13"/>
  <c r="CJ85" i="13"/>
  <c r="CJ86" i="13"/>
  <c r="CJ87" i="13"/>
  <c r="CJ88" i="13"/>
  <c r="CJ89" i="13"/>
  <c r="CJ90" i="13"/>
  <c r="CJ91" i="13"/>
  <c r="CJ92" i="13"/>
  <c r="CJ93" i="13"/>
  <c r="CJ94" i="13"/>
  <c r="CJ95" i="13"/>
  <c r="CJ96" i="13"/>
  <c r="CJ97" i="13"/>
  <c r="CJ98" i="13"/>
  <c r="CJ99" i="13"/>
  <c r="CJ100" i="13"/>
  <c r="CJ101" i="13"/>
  <c r="CJ102" i="13"/>
  <c r="CJ103" i="13"/>
  <c r="CJ104" i="13"/>
  <c r="CJ105" i="13"/>
  <c r="CJ106" i="13"/>
  <c r="CJ107" i="13"/>
  <c r="CJ108" i="13"/>
  <c r="CJ109" i="13"/>
  <c r="CJ110" i="13"/>
  <c r="CJ111" i="13"/>
  <c r="CJ112" i="13"/>
  <c r="CJ113" i="13"/>
  <c r="CJ114" i="13"/>
  <c r="CJ115" i="13"/>
  <c r="CJ116" i="13"/>
  <c r="CJ117" i="13"/>
  <c r="CJ118" i="13"/>
  <c r="CJ119" i="13"/>
  <c r="CJ120" i="13"/>
  <c r="CJ121" i="13"/>
  <c r="CJ122" i="13"/>
  <c r="CJ123" i="13"/>
  <c r="CJ124" i="13"/>
  <c r="CJ125" i="13"/>
  <c r="CJ126" i="13"/>
  <c r="CJ127" i="13"/>
  <c r="CJ128" i="13"/>
  <c r="CJ129" i="13"/>
  <c r="CJ130" i="13"/>
  <c r="CJ131" i="13"/>
  <c r="CJ132" i="13"/>
  <c r="CJ133" i="13"/>
  <c r="CJ134" i="13"/>
  <c r="CJ135" i="13"/>
  <c r="CJ136" i="13"/>
  <c r="CJ137" i="13"/>
  <c r="CJ138" i="13"/>
  <c r="CJ139" i="13"/>
  <c r="CJ140" i="13"/>
  <c r="CJ141" i="13"/>
  <c r="CJ142" i="13"/>
  <c r="CJ143" i="13"/>
  <c r="CJ144" i="13"/>
  <c r="CJ145" i="13"/>
  <c r="CJ146" i="13"/>
  <c r="CJ147" i="13"/>
  <c r="CJ148" i="13"/>
  <c r="CJ149" i="13"/>
  <c r="CJ150" i="13"/>
  <c r="CJ151" i="13"/>
  <c r="CJ152" i="13"/>
  <c r="CJ153" i="13"/>
  <c r="CJ154" i="13"/>
  <c r="CJ155" i="13"/>
  <c r="CJ156" i="13"/>
  <c r="CJ157" i="13"/>
  <c r="CJ158" i="13"/>
  <c r="CJ159" i="13"/>
  <c r="CJ160" i="13"/>
  <c r="CJ161" i="13"/>
  <c r="CJ162" i="13"/>
  <c r="CK11" i="13"/>
  <c r="CK12" i="13"/>
  <c r="CK13" i="13"/>
  <c r="CK14" i="13"/>
  <c r="CK15" i="13"/>
  <c r="CK16" i="13"/>
  <c r="CK17" i="13"/>
  <c r="CK18" i="13"/>
  <c r="CK19" i="13"/>
  <c r="CK20" i="13"/>
  <c r="CK21" i="13"/>
  <c r="CK22" i="13"/>
  <c r="CK23" i="13"/>
  <c r="CK24" i="13"/>
  <c r="CK25" i="13"/>
  <c r="CK26" i="13"/>
  <c r="CK27" i="13"/>
  <c r="CK28" i="13"/>
  <c r="CK29" i="13"/>
  <c r="CK30" i="13"/>
  <c r="CK31" i="13"/>
  <c r="CK32" i="13"/>
  <c r="CK33" i="13"/>
  <c r="CK34" i="13"/>
  <c r="CK35" i="13"/>
  <c r="CK36" i="13"/>
  <c r="CK37" i="13"/>
  <c r="CK38" i="13"/>
  <c r="CK39" i="13"/>
  <c r="CK40" i="13"/>
  <c r="CK41" i="13"/>
  <c r="CK42" i="13"/>
  <c r="CK43" i="13"/>
  <c r="CK44" i="13"/>
  <c r="CK45" i="13"/>
  <c r="CK46" i="13"/>
  <c r="CK47" i="13"/>
  <c r="CK48" i="13"/>
  <c r="CK49" i="13"/>
  <c r="CK50" i="13"/>
  <c r="CK51" i="13"/>
  <c r="CK52" i="13"/>
  <c r="CK53" i="13"/>
  <c r="CK54" i="13"/>
  <c r="CK55" i="13"/>
  <c r="CK56" i="13"/>
  <c r="CK57" i="13"/>
  <c r="CK58" i="13"/>
  <c r="CK59" i="13"/>
  <c r="CK60" i="13"/>
  <c r="CK61" i="13"/>
  <c r="CK62" i="13"/>
  <c r="CK63" i="13"/>
  <c r="CK64" i="13"/>
  <c r="CK65" i="13"/>
  <c r="CK66" i="13"/>
  <c r="CK67" i="13"/>
  <c r="CK68" i="13"/>
  <c r="CK69" i="13"/>
  <c r="CK70" i="13"/>
  <c r="CK71" i="13"/>
  <c r="CK72" i="13"/>
  <c r="CK73" i="13"/>
  <c r="CK74" i="13"/>
  <c r="CK75" i="13"/>
  <c r="CK76" i="13"/>
  <c r="CK77" i="13"/>
  <c r="CK78" i="13"/>
  <c r="CK79" i="13"/>
  <c r="CK80" i="13"/>
  <c r="CK81" i="13"/>
  <c r="CK82" i="13"/>
  <c r="CK83" i="13"/>
  <c r="CK84" i="13"/>
  <c r="CK85" i="13"/>
  <c r="CK86" i="13"/>
  <c r="CK87" i="13"/>
  <c r="CK88" i="13"/>
  <c r="CK89" i="13"/>
  <c r="CK90" i="13"/>
  <c r="CK91" i="13"/>
  <c r="CK92" i="13"/>
  <c r="CK93" i="13"/>
  <c r="CK94" i="13"/>
  <c r="CK95" i="13"/>
  <c r="CK96" i="13"/>
  <c r="CK97" i="13"/>
  <c r="CK98" i="13"/>
  <c r="CK99" i="13"/>
  <c r="CK100" i="13"/>
  <c r="CK101" i="13"/>
  <c r="CK102" i="13"/>
  <c r="CK103" i="13"/>
  <c r="CK104" i="13"/>
  <c r="CK105" i="13"/>
  <c r="CK106" i="13"/>
  <c r="CK107" i="13"/>
  <c r="CK108" i="13"/>
  <c r="CK109" i="13"/>
  <c r="CK110" i="13"/>
  <c r="CK111" i="13"/>
  <c r="CK112" i="13"/>
  <c r="CK113" i="13"/>
  <c r="CK114" i="13"/>
  <c r="CK115" i="13"/>
  <c r="CK116" i="13"/>
  <c r="CK117" i="13"/>
  <c r="CK118" i="13"/>
  <c r="CK119" i="13"/>
  <c r="CK120" i="13"/>
  <c r="CK121" i="13"/>
  <c r="CK122" i="13"/>
  <c r="CK123" i="13"/>
  <c r="CK124" i="13"/>
  <c r="CK125" i="13"/>
  <c r="CK126" i="13"/>
  <c r="CK127" i="13"/>
  <c r="CK128" i="13"/>
  <c r="CK129" i="13"/>
  <c r="CK130" i="13"/>
  <c r="CK131" i="13"/>
  <c r="CK132" i="13"/>
  <c r="CK133" i="13"/>
  <c r="CK134" i="13"/>
  <c r="CK135" i="13"/>
  <c r="CK136" i="13"/>
  <c r="CK137" i="13"/>
  <c r="CK138" i="13"/>
  <c r="CK139" i="13"/>
  <c r="CK140" i="13"/>
  <c r="CK141" i="13"/>
  <c r="CK142" i="13"/>
  <c r="CK143" i="13"/>
  <c r="CK144" i="13"/>
  <c r="CK145" i="13"/>
  <c r="CK146" i="13"/>
  <c r="CK147" i="13"/>
  <c r="CK148" i="13"/>
  <c r="CK149" i="13"/>
  <c r="CK150" i="13"/>
  <c r="CK151" i="13"/>
  <c r="CK152" i="13"/>
  <c r="CK153" i="13"/>
  <c r="CK154" i="13"/>
  <c r="CK155" i="13"/>
  <c r="CK156" i="13"/>
  <c r="CK157" i="13"/>
  <c r="CK158" i="13"/>
  <c r="CK159" i="13"/>
  <c r="CK160" i="13"/>
  <c r="CK161" i="13"/>
  <c r="CK162" i="13"/>
  <c r="CK10" i="13"/>
  <c r="CK163" i="13" l="1"/>
  <c r="AO38" i="13"/>
  <c r="AO42" i="13"/>
  <c r="CE2" i="13"/>
  <c r="AO40" i="13" l="1"/>
  <c r="AO41" i="13" l="1"/>
  <c r="AO45" i="13"/>
  <c r="AO43" i="13" l="1"/>
  <c r="AO48" i="13" l="1"/>
  <c r="AO44" i="13"/>
  <c r="AO46" i="13" l="1"/>
  <c r="AO51" i="13" l="1"/>
  <c r="AO47" i="13"/>
  <c r="AO49" i="13" l="1"/>
  <c r="AO54" i="13" l="1"/>
  <c r="AO50" i="13"/>
  <c r="F165" i="13"/>
  <c r="G165" i="13"/>
  <c r="BU151" i="13"/>
  <c r="BU150" i="13"/>
  <c r="BU147" i="13"/>
  <c r="BU144" i="13"/>
  <c r="BU141" i="13"/>
  <c r="BU140" i="13"/>
  <c r="BU139" i="13"/>
  <c r="BU137" i="13"/>
  <c r="BU128" i="13"/>
  <c r="BU127" i="13"/>
  <c r="BU122" i="13"/>
  <c r="BU121" i="13"/>
  <c r="BU120" i="13"/>
  <c r="BU114" i="13"/>
  <c r="BU112" i="13"/>
  <c r="BU108" i="13"/>
  <c r="BU106" i="13"/>
  <c r="BU105" i="13"/>
  <c r="BU104" i="13"/>
  <c r="BE104" i="13"/>
  <c r="BU103" i="13"/>
  <c r="BU101" i="13"/>
  <c r="BU98" i="13"/>
  <c r="BU97" i="13"/>
  <c r="BU96" i="13"/>
  <c r="BU95" i="13"/>
  <c r="BU94" i="13"/>
  <c r="BU130" i="13"/>
  <c r="BU110" i="13"/>
  <c r="BU109" i="13"/>
  <c r="BE109" i="13"/>
  <c r="BU93" i="13"/>
  <c r="BU92" i="13"/>
  <c r="BU91" i="13"/>
  <c r="BU90" i="13"/>
  <c r="BU87" i="13"/>
  <c r="BU86" i="13"/>
  <c r="U162" i="21" l="1"/>
  <c r="CO162" i="13"/>
  <c r="BU158" i="24"/>
  <c r="U158" i="21"/>
  <c r="CO158" i="13"/>
  <c r="BU154" i="24"/>
  <c r="CO154" i="13"/>
  <c r="U154" i="21"/>
  <c r="BU150" i="24"/>
  <c r="U150" i="21"/>
  <c r="CO150" i="13"/>
  <c r="BU146" i="24"/>
  <c r="U146" i="21"/>
  <c r="CO146" i="13"/>
  <c r="BU142" i="24"/>
  <c r="U142" i="21"/>
  <c r="CO142" i="13"/>
  <c r="BU138" i="24"/>
  <c r="U138" i="21"/>
  <c r="CO138" i="13"/>
  <c r="BU134" i="24"/>
  <c r="U134" i="21"/>
  <c r="CO134" i="13"/>
  <c r="BU130" i="24"/>
  <c r="U130" i="21"/>
  <c r="CO130" i="13"/>
  <c r="BU126" i="24"/>
  <c r="U126" i="21"/>
  <c r="CO126" i="13"/>
  <c r="BU122" i="24"/>
  <c r="U122" i="21"/>
  <c r="CO122" i="13"/>
  <c r="BU118" i="24"/>
  <c r="U118" i="21"/>
  <c r="CO118" i="13"/>
  <c r="BU114" i="24"/>
  <c r="U114" i="21"/>
  <c r="CO114" i="13"/>
  <c r="BU110" i="24"/>
  <c r="U110" i="21"/>
  <c r="CO110" i="13"/>
  <c r="BU106" i="24"/>
  <c r="U106" i="21"/>
  <c r="CO106" i="13"/>
  <c r="BU102" i="24"/>
  <c r="U102" i="21"/>
  <c r="CO102" i="13"/>
  <c r="BU98" i="24"/>
  <c r="U98" i="21"/>
  <c r="CO98" i="13"/>
  <c r="BU94" i="24"/>
  <c r="U94" i="21"/>
  <c r="CO94" i="13"/>
  <c r="BU90" i="24"/>
  <c r="U90" i="21"/>
  <c r="CO90" i="13"/>
  <c r="BU86" i="24"/>
  <c r="U86" i="21"/>
  <c r="CO86" i="13"/>
  <c r="BU82" i="24"/>
  <c r="U82" i="21"/>
  <c r="CO82" i="13"/>
  <c r="BU78" i="24"/>
  <c r="U78" i="21"/>
  <c r="CO78" i="13"/>
  <c r="BU74" i="24"/>
  <c r="U74" i="21"/>
  <c r="CO74" i="13"/>
  <c r="BU70" i="24"/>
  <c r="U70" i="21"/>
  <c r="CO70" i="13"/>
  <c r="BU66" i="24"/>
  <c r="U66" i="21"/>
  <c r="CO66" i="13"/>
  <c r="BU62" i="24"/>
  <c r="U62" i="21"/>
  <c r="CO62" i="13"/>
  <c r="BU58" i="24"/>
  <c r="U58" i="21"/>
  <c r="CO58" i="13"/>
  <c r="BU54" i="24"/>
  <c r="U54" i="21"/>
  <c r="CO54" i="13"/>
  <c r="BU157" i="24"/>
  <c r="U157" i="21"/>
  <c r="CO157" i="13"/>
  <c r="BU153" i="24"/>
  <c r="U153" i="21"/>
  <c r="CO153" i="13"/>
  <c r="BU149" i="24"/>
  <c r="U149" i="21"/>
  <c r="CO149" i="13"/>
  <c r="BU145" i="24"/>
  <c r="U145" i="21"/>
  <c r="CO145" i="13"/>
  <c r="BU141" i="24"/>
  <c r="U141" i="21"/>
  <c r="CO141" i="13"/>
  <c r="BU137" i="24"/>
  <c r="U137" i="21"/>
  <c r="CO137" i="13"/>
  <c r="BU133" i="24"/>
  <c r="U133" i="21"/>
  <c r="CO133" i="13"/>
  <c r="BU129" i="24"/>
  <c r="U129" i="21"/>
  <c r="CO129" i="13"/>
  <c r="BU125" i="24"/>
  <c r="U125" i="21"/>
  <c r="CO125" i="13"/>
  <c r="BU121" i="24"/>
  <c r="U121" i="21"/>
  <c r="CO121" i="13"/>
  <c r="BU117" i="24"/>
  <c r="U117" i="21"/>
  <c r="CO117" i="13"/>
  <c r="BU113" i="24"/>
  <c r="U113" i="21"/>
  <c r="CO113" i="13"/>
  <c r="BU109" i="24"/>
  <c r="U109" i="21"/>
  <c r="CO109" i="13"/>
  <c r="BU105" i="24"/>
  <c r="U105" i="21"/>
  <c r="CO105" i="13"/>
  <c r="BU101" i="24"/>
  <c r="U101" i="21"/>
  <c r="CO101" i="13"/>
  <c r="BU97" i="24"/>
  <c r="U97" i="21"/>
  <c r="CO97" i="13"/>
  <c r="BU93" i="24"/>
  <c r="U93" i="21"/>
  <c r="CO93" i="13"/>
  <c r="BU89" i="24"/>
  <c r="U89" i="21"/>
  <c r="CO89" i="13"/>
  <c r="BU85" i="24"/>
  <c r="U85" i="21"/>
  <c r="CO85" i="13"/>
  <c r="BU81" i="24"/>
  <c r="U81" i="21"/>
  <c r="CO81" i="13"/>
  <c r="BU77" i="24"/>
  <c r="U77" i="21"/>
  <c r="CO77" i="13"/>
  <c r="BU73" i="24"/>
  <c r="U73" i="21"/>
  <c r="CO73" i="13"/>
  <c r="BU69" i="24"/>
  <c r="U69" i="21"/>
  <c r="CO69" i="13"/>
  <c r="BU65" i="24"/>
  <c r="U65" i="21"/>
  <c r="CO65" i="13"/>
  <c r="BU61" i="24"/>
  <c r="U61" i="21"/>
  <c r="CO61" i="13"/>
  <c r="BU57" i="24"/>
  <c r="U57" i="21"/>
  <c r="CO57" i="13"/>
  <c r="BU53" i="24"/>
  <c r="U53" i="21"/>
  <c r="CO53" i="13"/>
  <c r="BU160" i="24"/>
  <c r="U160" i="21"/>
  <c r="CO160" i="13"/>
  <c r="BU152" i="24"/>
  <c r="U152" i="21"/>
  <c r="CO152" i="13"/>
  <c r="BU148" i="24"/>
  <c r="U148" i="21"/>
  <c r="CO148" i="13"/>
  <c r="BU144" i="24"/>
  <c r="U144" i="21"/>
  <c r="CO144" i="13"/>
  <c r="BU140" i="24"/>
  <c r="U140" i="21"/>
  <c r="CO140" i="13"/>
  <c r="BU136" i="24"/>
  <c r="U136" i="21"/>
  <c r="CO136" i="13"/>
  <c r="BU132" i="24"/>
  <c r="U132" i="21"/>
  <c r="CO132" i="13"/>
  <c r="BU128" i="24"/>
  <c r="U128" i="21"/>
  <c r="CO128" i="13"/>
  <c r="BU124" i="24"/>
  <c r="U124" i="21"/>
  <c r="CO124" i="13"/>
  <c r="BU120" i="24"/>
  <c r="U120" i="21"/>
  <c r="CO120" i="13"/>
  <c r="BU116" i="24"/>
  <c r="U116" i="21"/>
  <c r="CO116" i="13"/>
  <c r="BU112" i="24"/>
  <c r="U112" i="21"/>
  <c r="CO112" i="13"/>
  <c r="BU108" i="24"/>
  <c r="U108" i="21"/>
  <c r="CO108" i="13"/>
  <c r="BU104" i="24"/>
  <c r="U104" i="21"/>
  <c r="CO104" i="13"/>
  <c r="BU100" i="24"/>
  <c r="U100" i="21"/>
  <c r="CO100" i="13"/>
  <c r="BU96" i="24"/>
  <c r="U96" i="21"/>
  <c r="CO96" i="13"/>
  <c r="BU92" i="24"/>
  <c r="U92" i="21"/>
  <c r="CO92" i="13"/>
  <c r="BU88" i="24"/>
  <c r="U88" i="21"/>
  <c r="CO88" i="13"/>
  <c r="BU84" i="24"/>
  <c r="U84" i="21"/>
  <c r="CO84" i="13"/>
  <c r="BU80" i="24"/>
  <c r="U80" i="21"/>
  <c r="CO80" i="13"/>
  <c r="BU76" i="24"/>
  <c r="U76" i="21"/>
  <c r="CO76" i="13"/>
  <c r="BU72" i="24"/>
  <c r="U72" i="21"/>
  <c r="CO72" i="13"/>
  <c r="BU64" i="24"/>
  <c r="U64" i="21"/>
  <c r="CO64" i="13"/>
  <c r="BU60" i="24"/>
  <c r="U60" i="21"/>
  <c r="CO60" i="13"/>
  <c r="BU56" i="24"/>
  <c r="U56" i="21"/>
  <c r="CO56" i="13"/>
  <c r="BU52" i="24"/>
  <c r="U52" i="21"/>
  <c r="CO52" i="13"/>
  <c r="BU156" i="24"/>
  <c r="U156" i="21"/>
  <c r="CO156" i="13"/>
  <c r="BU159" i="24"/>
  <c r="U159" i="21"/>
  <c r="CO159" i="13"/>
  <c r="BU155" i="24"/>
  <c r="U155" i="21"/>
  <c r="CO155" i="13"/>
  <c r="BU151" i="24"/>
  <c r="U151" i="21"/>
  <c r="CO151" i="13"/>
  <c r="BU147" i="24"/>
  <c r="U147" i="21"/>
  <c r="CO147" i="13"/>
  <c r="BU143" i="24"/>
  <c r="U143" i="21"/>
  <c r="CO143" i="13"/>
  <c r="BU139" i="24"/>
  <c r="U139" i="21"/>
  <c r="CO139" i="13"/>
  <c r="BU135" i="24"/>
  <c r="U135" i="21"/>
  <c r="CO135" i="13"/>
  <c r="BU131" i="24"/>
  <c r="U131" i="21"/>
  <c r="CO131" i="13"/>
  <c r="BU127" i="24"/>
  <c r="U127" i="21"/>
  <c r="CO127" i="13"/>
  <c r="BU123" i="24"/>
  <c r="U123" i="21"/>
  <c r="CO123" i="13"/>
  <c r="BU119" i="24"/>
  <c r="U119" i="21"/>
  <c r="CO119" i="13"/>
  <c r="BU115" i="24"/>
  <c r="U115" i="21"/>
  <c r="CO115" i="13"/>
  <c r="BU111" i="24"/>
  <c r="U111" i="21"/>
  <c r="CO111" i="13"/>
  <c r="BU107" i="24"/>
  <c r="U107" i="21"/>
  <c r="CO107" i="13"/>
  <c r="BU103" i="24"/>
  <c r="U103" i="21"/>
  <c r="CO103" i="13"/>
  <c r="BU99" i="24"/>
  <c r="U99" i="21"/>
  <c r="CO99" i="13"/>
  <c r="BU95" i="24"/>
  <c r="U95" i="21"/>
  <c r="CO95" i="13"/>
  <c r="BU91" i="24"/>
  <c r="U91" i="21"/>
  <c r="CO91" i="13"/>
  <c r="BU87" i="24"/>
  <c r="U87" i="21"/>
  <c r="CO87" i="13"/>
  <c r="BU83" i="24"/>
  <c r="U83" i="21"/>
  <c r="CO83" i="13"/>
  <c r="BU79" i="24"/>
  <c r="U79" i="21"/>
  <c r="CO79" i="13"/>
  <c r="BU75" i="24"/>
  <c r="U75" i="21"/>
  <c r="CO75" i="13"/>
  <c r="BU71" i="24"/>
  <c r="U71" i="21"/>
  <c r="CO71" i="13"/>
  <c r="BU67" i="24"/>
  <c r="U67" i="21"/>
  <c r="CO67" i="13"/>
  <c r="BU63" i="24"/>
  <c r="U63" i="21"/>
  <c r="CO63" i="13"/>
  <c r="BU59" i="24"/>
  <c r="U59" i="21"/>
  <c r="CO59" i="13"/>
  <c r="BU55" i="24"/>
  <c r="U55" i="21"/>
  <c r="CO55" i="13"/>
  <c r="BU161" i="24"/>
  <c r="S161" i="21"/>
  <c r="T161" i="21" s="1"/>
  <c r="U161" i="21" s="1"/>
  <c r="BS162" i="24"/>
  <c r="BT162" i="24" s="1"/>
  <c r="BU162" i="24" s="1"/>
  <c r="CM161" i="13"/>
  <c r="CN161" i="13" s="1"/>
  <c r="CO161" i="13" s="1"/>
  <c r="BS68" i="24"/>
  <c r="BT68" i="24" s="1"/>
  <c r="BU68" i="24" s="1"/>
  <c r="S68" i="21"/>
  <c r="T68" i="21" s="1"/>
  <c r="U68" i="21" s="1"/>
  <c r="CM68" i="13"/>
  <c r="CN68" i="13" s="1"/>
  <c r="CO68" i="13" s="1"/>
  <c r="AO52" i="13"/>
  <c r="BU117" i="13"/>
  <c r="BU124" i="13"/>
  <c r="BE143" i="13"/>
  <c r="BU154" i="13"/>
  <c r="BU158" i="13"/>
  <c r="BU107" i="13"/>
  <c r="BU113" i="13"/>
  <c r="BE122" i="13"/>
  <c r="BU123" i="13"/>
  <c r="BU136" i="13"/>
  <c r="BE139" i="13"/>
  <c r="BU143" i="13"/>
  <c r="BE149" i="13"/>
  <c r="BE92" i="13"/>
  <c r="BU129" i="13"/>
  <c r="BE106" i="13"/>
  <c r="BU132" i="13"/>
  <c r="BU100" i="13"/>
  <c r="BU116" i="13"/>
  <c r="BU146" i="13"/>
  <c r="BU153" i="13"/>
  <c r="BU157" i="13"/>
  <c r="BU89" i="13"/>
  <c r="BE115" i="13"/>
  <c r="BU119" i="13"/>
  <c r="BU126" i="13"/>
  <c r="BU135" i="13"/>
  <c r="BU142" i="13"/>
  <c r="BE148" i="13"/>
  <c r="BU149" i="13"/>
  <c r="BU99" i="13"/>
  <c r="BU134" i="13"/>
  <c r="BE141" i="13"/>
  <c r="BU156" i="13"/>
  <c r="BE128" i="13"/>
  <c r="BU145" i="13"/>
  <c r="BE151" i="13"/>
  <c r="BU152" i="13"/>
  <c r="BU88" i="13"/>
  <c r="BU131" i="13"/>
  <c r="BU111" i="13"/>
  <c r="BE114" i="13"/>
  <c r="BU115" i="13"/>
  <c r="BU118" i="13"/>
  <c r="BU102" i="13"/>
  <c r="BE117" i="13"/>
  <c r="BU125" i="13"/>
  <c r="BU138" i="13"/>
  <c r="BU148" i="13"/>
  <c r="BU155" i="13"/>
  <c r="BE158" i="13"/>
  <c r="BU159" i="13"/>
  <c r="BE90" i="13"/>
  <c r="BE126" i="13"/>
  <c r="BE97" i="13"/>
  <c r="BE124" i="13"/>
  <c r="BE123" i="13"/>
  <c r="BE147" i="13"/>
  <c r="BE155" i="13"/>
  <c r="BE156" i="13"/>
  <c r="BE95" i="13"/>
  <c r="BE103" i="13"/>
  <c r="BE94" i="13"/>
  <c r="BE102" i="13"/>
  <c r="BE113" i="13"/>
  <c r="BE132" i="13"/>
  <c r="BE152" i="13"/>
  <c r="BE91" i="13"/>
  <c r="BE131" i="13"/>
  <c r="BE127" i="13"/>
  <c r="BE96" i="13"/>
  <c r="BE116" i="13"/>
  <c r="BE125" i="13"/>
  <c r="BE159" i="13"/>
  <c r="BE140" i="13"/>
  <c r="BE157" i="13"/>
  <c r="BE130" i="13"/>
  <c r="BE101" i="13"/>
  <c r="BE111" i="13"/>
  <c r="BE112" i="13"/>
  <c r="BE121" i="13"/>
  <c r="BE138" i="13"/>
  <c r="BE146" i="13"/>
  <c r="BE154" i="13"/>
  <c r="BE89" i="13"/>
  <c r="BE88" i="13"/>
  <c r="BE100" i="13"/>
  <c r="BE108" i="13"/>
  <c r="BE99" i="13"/>
  <c r="BE119" i="13"/>
  <c r="BE120" i="13"/>
  <c r="BE134" i="13"/>
  <c r="BE135" i="13"/>
  <c r="BE136" i="13"/>
  <c r="BE137" i="13"/>
  <c r="BE145" i="13"/>
  <c r="BE153" i="13"/>
  <c r="BE87" i="13"/>
  <c r="BE129" i="13"/>
  <c r="BE86" i="13"/>
  <c r="BE110" i="13"/>
  <c r="BE98" i="13"/>
  <c r="BE107" i="13"/>
  <c r="BE118" i="13"/>
  <c r="BE144" i="13"/>
  <c r="BE93" i="13"/>
  <c r="BE105" i="13"/>
  <c r="BE142" i="13"/>
  <c r="BE150" i="13"/>
  <c r="W161" i="21" l="1"/>
  <c r="X161" i="21"/>
  <c r="CR161" i="13"/>
  <c r="CQ161" i="13"/>
  <c r="I161" i="25" s="1"/>
  <c r="BW161" i="24"/>
  <c r="BX161" i="24"/>
  <c r="W68" i="21"/>
  <c r="X68" i="21"/>
  <c r="CQ68" i="13"/>
  <c r="I68" i="25" s="1"/>
  <c r="CR68" i="13"/>
  <c r="BX68" i="24"/>
  <c r="BW68" i="24"/>
  <c r="AO53" i="13"/>
  <c r="AO57" i="13"/>
  <c r="BS47" i="24" l="1"/>
  <c r="BT47" i="24" s="1"/>
  <c r="BU47" i="24" s="1"/>
  <c r="BS44" i="24"/>
  <c r="BT44" i="24" s="1"/>
  <c r="BU44" i="24" s="1"/>
  <c r="S44" i="21"/>
  <c r="T44" i="21" s="1"/>
  <c r="U44" i="21" s="1"/>
  <c r="CM44" i="13"/>
  <c r="CN44" i="13" s="1"/>
  <c r="CO44" i="13" s="1"/>
  <c r="CM43" i="13"/>
  <c r="CN43" i="13" s="1"/>
  <c r="CO43" i="13" s="1"/>
  <c r="BS43" i="24"/>
  <c r="BT43" i="24" s="1"/>
  <c r="BU43" i="24" s="1"/>
  <c r="S43" i="21"/>
  <c r="T43" i="21" s="1"/>
  <c r="U43" i="21" s="1"/>
  <c r="CM42" i="13"/>
  <c r="CN42" i="13" s="1"/>
  <c r="CO42" i="13" s="1"/>
  <c r="S42" i="21"/>
  <c r="T42" i="21" s="1"/>
  <c r="U42" i="21" s="1"/>
  <c r="BS42" i="24"/>
  <c r="BT42" i="24" s="1"/>
  <c r="BU42" i="24" s="1"/>
  <c r="BS39" i="24"/>
  <c r="BT39" i="24" s="1"/>
  <c r="BU39" i="24" s="1"/>
  <c r="S39" i="21"/>
  <c r="T39" i="21" s="1"/>
  <c r="U39" i="21" s="1"/>
  <c r="CM39" i="13"/>
  <c r="CN39" i="13" s="1"/>
  <c r="CO39" i="13" s="1"/>
  <c r="CM51" i="13"/>
  <c r="CN51" i="13" s="1"/>
  <c r="CO51" i="13" s="1"/>
  <c r="S51" i="21"/>
  <c r="T51" i="21" s="1"/>
  <c r="U51" i="21" s="1"/>
  <c r="S47" i="21"/>
  <c r="T47" i="21" s="1"/>
  <c r="U47" i="21" s="1"/>
  <c r="BS51" i="24"/>
  <c r="BT51" i="24" s="1"/>
  <c r="BU51" i="24" s="1"/>
  <c r="CM47" i="13"/>
  <c r="CN47" i="13" s="1"/>
  <c r="CO47" i="13" s="1"/>
  <c r="S49" i="21"/>
  <c r="T49" i="21" s="1"/>
  <c r="U49" i="21" s="1"/>
  <c r="BS49" i="24"/>
  <c r="BT49" i="24" s="1"/>
  <c r="BU49" i="24" s="1"/>
  <c r="CM49" i="13"/>
  <c r="CN49" i="13" s="1"/>
  <c r="CO49" i="13" s="1"/>
  <c r="BS46" i="24"/>
  <c r="BT46" i="24" s="1"/>
  <c r="BU46" i="24" s="1"/>
  <c r="CM46" i="13"/>
  <c r="CN46" i="13" s="1"/>
  <c r="CO46" i="13" s="1"/>
  <c r="S46" i="21"/>
  <c r="T46" i="21" s="1"/>
  <c r="U46" i="21" s="1"/>
  <c r="BS48" i="24"/>
  <c r="BT48" i="24" s="1"/>
  <c r="BU48" i="24" s="1"/>
  <c r="S48" i="21"/>
  <c r="T48" i="21" s="1"/>
  <c r="U48" i="21" s="1"/>
  <c r="CM48" i="13"/>
  <c r="CN48" i="13" s="1"/>
  <c r="CO48" i="13" s="1"/>
  <c r="S50" i="21"/>
  <c r="T50" i="21" s="1"/>
  <c r="U50" i="21" s="1"/>
  <c r="BS50" i="24"/>
  <c r="BT50" i="24" s="1"/>
  <c r="BU50" i="24" s="1"/>
  <c r="CM50" i="13"/>
  <c r="CN50" i="13" s="1"/>
  <c r="CO50" i="13" s="1"/>
  <c r="CM45" i="13"/>
  <c r="CN45" i="13" s="1"/>
  <c r="CO45" i="13" s="1"/>
  <c r="S45" i="21"/>
  <c r="T45" i="21" s="1"/>
  <c r="U45" i="21" s="1"/>
  <c r="BS45" i="24"/>
  <c r="BT45" i="24" s="1"/>
  <c r="BU45" i="24" s="1"/>
  <c r="BS17" i="24"/>
  <c r="BT17" i="24" s="1"/>
  <c r="BU17" i="24" s="1"/>
  <c r="S17" i="21"/>
  <c r="T17" i="21" s="1"/>
  <c r="U17" i="21" s="1"/>
  <c r="CM17" i="13"/>
  <c r="CN17" i="13" s="1"/>
  <c r="CO17" i="13" s="1"/>
  <c r="BS24" i="24"/>
  <c r="BT24" i="24" s="1"/>
  <c r="BU24" i="24" s="1"/>
  <c r="S24" i="21"/>
  <c r="T24" i="21" s="1"/>
  <c r="U24" i="21" s="1"/>
  <c r="CM24" i="13"/>
  <c r="CN24" i="13" s="1"/>
  <c r="CO24" i="13" s="1"/>
  <c r="S20" i="21"/>
  <c r="T20" i="21" s="1"/>
  <c r="U20" i="21" s="1"/>
  <c r="BS20" i="24"/>
  <c r="BT20" i="24" s="1"/>
  <c r="BU20" i="24" s="1"/>
  <c r="CM20" i="13"/>
  <c r="CN20" i="13" s="1"/>
  <c r="CO20" i="13" s="1"/>
  <c r="BS14" i="24"/>
  <c r="BT14" i="24" s="1"/>
  <c r="BU14" i="24" s="1"/>
  <c r="S14" i="21"/>
  <c r="T14" i="21" s="1"/>
  <c r="U14" i="21" s="1"/>
  <c r="U14" i="25" s="1"/>
  <c r="CM14" i="13"/>
  <c r="CN14" i="13" s="1"/>
  <c r="CO14" i="13" s="1"/>
  <c r="BS12" i="24"/>
  <c r="BT12" i="24" s="1"/>
  <c r="BU12" i="24" s="1"/>
  <c r="S12" i="21"/>
  <c r="T12" i="21" s="1"/>
  <c r="U12" i="21" s="1"/>
  <c r="CM12" i="13"/>
  <c r="CN12" i="13" s="1"/>
  <c r="CO12" i="13" s="1"/>
  <c r="BS28" i="24"/>
  <c r="BT28" i="24" s="1"/>
  <c r="BU28" i="24" s="1"/>
  <c r="S28" i="21"/>
  <c r="T28" i="21" s="1"/>
  <c r="U28" i="21" s="1"/>
  <c r="CM28" i="13"/>
  <c r="CN28" i="13" s="1"/>
  <c r="CO28" i="13" s="1"/>
  <c r="BS21" i="24"/>
  <c r="BT21" i="24" s="1"/>
  <c r="BU21" i="24" s="1"/>
  <c r="S21" i="21"/>
  <c r="T21" i="21" s="1"/>
  <c r="U21" i="21" s="1"/>
  <c r="CM21" i="13"/>
  <c r="CN21" i="13" s="1"/>
  <c r="CO21" i="13" s="1"/>
  <c r="BS13" i="24"/>
  <c r="BT13" i="24" s="1"/>
  <c r="BU13" i="24" s="1"/>
  <c r="S13" i="21"/>
  <c r="T13" i="21" s="1"/>
  <c r="U13" i="21" s="1"/>
  <c r="CM13" i="13"/>
  <c r="CN13" i="13" s="1"/>
  <c r="CO13" i="13" s="1"/>
  <c r="BS16" i="24"/>
  <c r="BT16" i="24" s="1"/>
  <c r="BU16" i="24" s="1"/>
  <c r="S16" i="21"/>
  <c r="T16" i="21" s="1"/>
  <c r="U16" i="21" s="1"/>
  <c r="CM16" i="13"/>
  <c r="CN16" i="13" s="1"/>
  <c r="CO16" i="13" s="1"/>
  <c r="BS25" i="24"/>
  <c r="BT25" i="24" s="1"/>
  <c r="BU25" i="24" s="1"/>
  <c r="S25" i="21"/>
  <c r="T25" i="21" s="1"/>
  <c r="U25" i="21" s="1"/>
  <c r="CM25" i="13"/>
  <c r="CN25" i="13" s="1"/>
  <c r="CO25" i="13" s="1"/>
  <c r="BS29" i="24"/>
  <c r="BT29" i="24" s="1"/>
  <c r="BU29" i="24" s="1"/>
  <c r="S29" i="21"/>
  <c r="T29" i="21" s="1"/>
  <c r="U29" i="21" s="1"/>
  <c r="CM29" i="13"/>
  <c r="CN29" i="13" s="1"/>
  <c r="CO29" i="13" s="1"/>
  <c r="BS22" i="24"/>
  <c r="BT22" i="24" s="1"/>
  <c r="BU22" i="24" s="1"/>
  <c r="S22" i="21"/>
  <c r="T22" i="21" s="1"/>
  <c r="U22" i="21" s="1"/>
  <c r="CM22" i="13"/>
  <c r="CN22" i="13" s="1"/>
  <c r="CO22" i="13" s="1"/>
  <c r="BS26" i="24"/>
  <c r="BT26" i="24" s="1"/>
  <c r="BU26" i="24" s="1"/>
  <c r="S26" i="21"/>
  <c r="T26" i="21" s="1"/>
  <c r="U26" i="21" s="1"/>
  <c r="CM26" i="13"/>
  <c r="CN26" i="13" s="1"/>
  <c r="CO26" i="13" s="1"/>
  <c r="BS19" i="24"/>
  <c r="BT19" i="24" s="1"/>
  <c r="BU19" i="24" s="1"/>
  <c r="S19" i="21"/>
  <c r="T19" i="21" s="1"/>
  <c r="U19" i="21" s="1"/>
  <c r="CM19" i="13"/>
  <c r="CN19" i="13" s="1"/>
  <c r="CO19" i="13" s="1"/>
  <c r="BS30" i="24"/>
  <c r="BT30" i="24" s="1"/>
  <c r="BU30" i="24" s="1"/>
  <c r="S30" i="21"/>
  <c r="T30" i="21" s="1"/>
  <c r="U30" i="21" s="1"/>
  <c r="CM30" i="13"/>
  <c r="CN30" i="13" s="1"/>
  <c r="CO30" i="13" s="1"/>
  <c r="BS11" i="24"/>
  <c r="BT11" i="24" s="1"/>
  <c r="BU11" i="24" s="1"/>
  <c r="CM11" i="13"/>
  <c r="CN11" i="13" s="1"/>
  <c r="CO11" i="13" s="1"/>
  <c r="S11" i="21"/>
  <c r="T11" i="21" s="1"/>
  <c r="U11" i="21" s="1"/>
  <c r="BS18" i="24"/>
  <c r="BT18" i="24" s="1"/>
  <c r="BU18" i="24" s="1"/>
  <c r="S18" i="21"/>
  <c r="T18" i="21" s="1"/>
  <c r="U18" i="21" s="1"/>
  <c r="CM18" i="13"/>
  <c r="CN18" i="13" s="1"/>
  <c r="CO18" i="13" s="1"/>
  <c r="BS27" i="24"/>
  <c r="BT27" i="24" s="1"/>
  <c r="BU27" i="24" s="1"/>
  <c r="S27" i="21"/>
  <c r="T27" i="21" s="1"/>
  <c r="U27" i="21" s="1"/>
  <c r="CM27" i="13"/>
  <c r="CN27" i="13" s="1"/>
  <c r="CO27" i="13" s="1"/>
  <c r="BS23" i="24"/>
  <c r="BT23" i="24" s="1"/>
  <c r="BU23" i="24" s="1"/>
  <c r="S23" i="21"/>
  <c r="T23" i="21" s="1"/>
  <c r="U23" i="21" s="1"/>
  <c r="CM23" i="13"/>
  <c r="CN23" i="13" s="1"/>
  <c r="CO23" i="13" s="1"/>
  <c r="BS15" i="24"/>
  <c r="BT15" i="24" s="1"/>
  <c r="BU15" i="24" s="1"/>
  <c r="S15" i="21"/>
  <c r="T15" i="21" s="1"/>
  <c r="U15" i="21" s="1"/>
  <c r="U15" i="25" s="1"/>
  <c r="CM15" i="13"/>
  <c r="CN15" i="13" s="1"/>
  <c r="CO15" i="13" s="1"/>
  <c r="BS41" i="24"/>
  <c r="BT41" i="24" s="1"/>
  <c r="BU41" i="24" s="1"/>
  <c r="S41" i="21"/>
  <c r="T41" i="21" s="1"/>
  <c r="U41" i="21" s="1"/>
  <c r="CM41" i="13"/>
  <c r="CN41" i="13" s="1"/>
  <c r="CO41" i="13" s="1"/>
  <c r="BS40" i="24"/>
  <c r="BT40" i="24" s="1"/>
  <c r="BU40" i="24" s="1"/>
  <c r="S40" i="21"/>
  <c r="T40" i="21" s="1"/>
  <c r="U40" i="21" s="1"/>
  <c r="CM40" i="13"/>
  <c r="CN40" i="13" s="1"/>
  <c r="CO40" i="13" s="1"/>
  <c r="BS38" i="24"/>
  <c r="BT38" i="24" s="1"/>
  <c r="BU38" i="24" s="1"/>
  <c r="CM38" i="13"/>
  <c r="CN38" i="13" s="1"/>
  <c r="CO38" i="13" s="1"/>
  <c r="S38" i="21"/>
  <c r="T38" i="21" s="1"/>
  <c r="U38" i="21" s="1"/>
  <c r="BS37" i="24"/>
  <c r="BT37" i="24" s="1"/>
  <c r="BU37" i="24" s="1"/>
  <c r="S37" i="21"/>
  <c r="T37" i="21" s="1"/>
  <c r="U37" i="21" s="1"/>
  <c r="CM37" i="13"/>
  <c r="CN37" i="13" s="1"/>
  <c r="CO37" i="13" s="1"/>
  <c r="S36" i="21"/>
  <c r="T36" i="21" s="1"/>
  <c r="U36" i="21" s="1"/>
  <c r="BS36" i="24"/>
  <c r="BT36" i="24" s="1"/>
  <c r="BU36" i="24" s="1"/>
  <c r="CM36" i="13"/>
  <c r="CN36" i="13" s="1"/>
  <c r="CO36" i="13" s="1"/>
  <c r="BS35" i="24"/>
  <c r="BT35" i="24" s="1"/>
  <c r="BU35" i="24" s="1"/>
  <c r="S35" i="21"/>
  <c r="T35" i="21" s="1"/>
  <c r="U35" i="21" s="1"/>
  <c r="CM35" i="13"/>
  <c r="CN35" i="13" s="1"/>
  <c r="CO35" i="13" s="1"/>
  <c r="BS34" i="24"/>
  <c r="BT34" i="24" s="1"/>
  <c r="BU34" i="24" s="1"/>
  <c r="CM34" i="13"/>
  <c r="CN34" i="13" s="1"/>
  <c r="CO34" i="13" s="1"/>
  <c r="S34" i="21"/>
  <c r="T34" i="21" s="1"/>
  <c r="U34" i="21" s="1"/>
  <c r="BS33" i="24"/>
  <c r="BT33" i="24" s="1"/>
  <c r="BU33" i="24" s="1"/>
  <c r="S33" i="21"/>
  <c r="T33" i="21" s="1"/>
  <c r="U33" i="21" s="1"/>
  <c r="CM33" i="13"/>
  <c r="CN33" i="13" s="1"/>
  <c r="CO33" i="13" s="1"/>
  <c r="S32" i="21"/>
  <c r="T32" i="21" s="1"/>
  <c r="U32" i="21" s="1"/>
  <c r="BS32" i="24"/>
  <c r="BT32" i="24" s="1"/>
  <c r="BU32" i="24" s="1"/>
  <c r="CM32" i="13"/>
  <c r="CN32" i="13" s="1"/>
  <c r="CO32" i="13" s="1"/>
  <c r="BS31" i="24"/>
  <c r="BT31" i="24" s="1"/>
  <c r="BU31" i="24" s="1"/>
  <c r="S31" i="21"/>
  <c r="T31" i="21" s="1"/>
  <c r="U31" i="21" s="1"/>
  <c r="CM31" i="13"/>
  <c r="CN31" i="13" s="1"/>
  <c r="CO31" i="13" s="1"/>
  <c r="AO55" i="13"/>
  <c r="N13" i="25" l="1"/>
  <c r="U13" i="25"/>
  <c r="N12" i="25"/>
  <c r="U12" i="25"/>
  <c r="N11" i="25"/>
  <c r="U11" i="25"/>
  <c r="W34" i="21"/>
  <c r="X34" i="21"/>
  <c r="X31" i="21"/>
  <c r="W31" i="21"/>
  <c r="BW32" i="24"/>
  <c r="BX32" i="24"/>
  <c r="X33" i="21"/>
  <c r="W33" i="21"/>
  <c r="W35" i="21"/>
  <c r="X35" i="21"/>
  <c r="BW36" i="24"/>
  <c r="BX36" i="24"/>
  <c r="W37" i="21"/>
  <c r="X37" i="21"/>
  <c r="W40" i="21"/>
  <c r="X40" i="21"/>
  <c r="W41" i="21"/>
  <c r="X41" i="21"/>
  <c r="X23" i="21"/>
  <c r="W23" i="21"/>
  <c r="X27" i="21"/>
  <c r="W27" i="21"/>
  <c r="X19" i="21"/>
  <c r="W19" i="21"/>
  <c r="X16" i="21"/>
  <c r="W16" i="21"/>
  <c r="G16" i="25" s="1"/>
  <c r="X21" i="21"/>
  <c r="W21" i="21"/>
  <c r="X28" i="21"/>
  <c r="W28" i="21"/>
  <c r="X14" i="21"/>
  <c r="W14" i="21"/>
  <c r="G14" i="25" s="1"/>
  <c r="BX20" i="24"/>
  <c r="BW20" i="24"/>
  <c r="H20" i="25" s="1"/>
  <c r="X24" i="21"/>
  <c r="W24" i="21"/>
  <c r="X17" i="21"/>
  <c r="W17" i="21"/>
  <c r="G17" i="25" s="1"/>
  <c r="W45" i="21"/>
  <c r="X45" i="21"/>
  <c r="W48" i="21"/>
  <c r="X48" i="21"/>
  <c r="BW42" i="24"/>
  <c r="BX42" i="24"/>
  <c r="W43" i="21"/>
  <c r="X43" i="21"/>
  <c r="BW33" i="24"/>
  <c r="BX33" i="24"/>
  <c r="BW35" i="24"/>
  <c r="BX35" i="24"/>
  <c r="W36" i="21"/>
  <c r="X36" i="21"/>
  <c r="BW38" i="24"/>
  <c r="BX38" i="24"/>
  <c r="BW41" i="24"/>
  <c r="BX41" i="24"/>
  <c r="BW23" i="24"/>
  <c r="BX23" i="24"/>
  <c r="BW27" i="24"/>
  <c r="BX27" i="24"/>
  <c r="X18" i="21"/>
  <c r="W18" i="21"/>
  <c r="X30" i="21"/>
  <c r="W30" i="21"/>
  <c r="BX19" i="24"/>
  <c r="BW19" i="24"/>
  <c r="X26" i="21"/>
  <c r="W26" i="21"/>
  <c r="X22" i="21"/>
  <c r="W22" i="21"/>
  <c r="X29" i="21"/>
  <c r="W29" i="21"/>
  <c r="X25" i="21"/>
  <c r="W25" i="21"/>
  <c r="BX21" i="24"/>
  <c r="BW21" i="24"/>
  <c r="X20" i="21"/>
  <c r="W20" i="21"/>
  <c r="W51" i="21"/>
  <c r="X51" i="21"/>
  <c r="W39" i="21"/>
  <c r="X39" i="21"/>
  <c r="W42" i="21"/>
  <c r="X42" i="21"/>
  <c r="BW43" i="24"/>
  <c r="BX43" i="24"/>
  <c r="W44" i="21"/>
  <c r="X44" i="21"/>
  <c r="BW31" i="24"/>
  <c r="BX31" i="24"/>
  <c r="X32" i="21"/>
  <c r="W32" i="21"/>
  <c r="BW34" i="24"/>
  <c r="BX34" i="24"/>
  <c r="BW37" i="24"/>
  <c r="BX37" i="24"/>
  <c r="BW40" i="24"/>
  <c r="BX40" i="24"/>
  <c r="BX18" i="24"/>
  <c r="BW18" i="24"/>
  <c r="H18" i="25" s="1"/>
  <c r="BW30" i="24"/>
  <c r="BX30" i="24"/>
  <c r="BW26" i="24"/>
  <c r="BX26" i="24"/>
  <c r="BX22" i="24"/>
  <c r="BW22" i="24"/>
  <c r="BW29" i="24"/>
  <c r="BX29" i="24"/>
  <c r="BW25" i="24"/>
  <c r="BX25" i="24"/>
  <c r="BX16" i="24"/>
  <c r="BW16" i="24"/>
  <c r="H16" i="25" s="1"/>
  <c r="BW28" i="24"/>
  <c r="BX28" i="24"/>
  <c r="BX14" i="24"/>
  <c r="BW14" i="24"/>
  <c r="BW24" i="24"/>
  <c r="BX24" i="24"/>
  <c r="BX17" i="24"/>
  <c r="BW17" i="24"/>
  <c r="W46" i="21"/>
  <c r="X46" i="21"/>
  <c r="BW39" i="24"/>
  <c r="BX39" i="24"/>
  <c r="BW44" i="24"/>
  <c r="BX44" i="24"/>
  <c r="W38" i="21"/>
  <c r="X38" i="21"/>
  <c r="CQ14" i="13"/>
  <c r="CR14" i="13"/>
  <c r="BW45" i="24"/>
  <c r="BX45" i="24"/>
  <c r="W47" i="21"/>
  <c r="X47" i="21"/>
  <c r="W49" i="21"/>
  <c r="X49" i="21"/>
  <c r="BW46" i="24"/>
  <c r="BX46" i="24"/>
  <c r="X13" i="21"/>
  <c r="W13" i="21"/>
  <c r="BW48" i="24"/>
  <c r="BX48" i="24"/>
  <c r="X12" i="21"/>
  <c r="W12" i="21"/>
  <c r="BW49" i="24"/>
  <c r="BX49" i="24"/>
  <c r="CQ11" i="13"/>
  <c r="I11" i="25" s="1"/>
  <c r="CR11" i="13"/>
  <c r="BX13" i="24"/>
  <c r="BW13" i="24"/>
  <c r="BW51" i="24"/>
  <c r="BX51" i="24"/>
  <c r="W50" i="21"/>
  <c r="X50" i="21"/>
  <c r="BX12" i="24"/>
  <c r="BW12" i="24"/>
  <c r="X15" i="21"/>
  <c r="W15" i="21"/>
  <c r="G15" i="25" s="1"/>
  <c r="N15" i="25" s="1"/>
  <c r="X11" i="21"/>
  <c r="W11" i="21"/>
  <c r="BW50" i="24"/>
  <c r="BX50" i="24"/>
  <c r="BX15" i="24"/>
  <c r="BW15" i="24"/>
  <c r="H15" i="25" s="1"/>
  <c r="BX11" i="24"/>
  <c r="BW11" i="24"/>
  <c r="CQ13" i="13"/>
  <c r="I13" i="25" s="1"/>
  <c r="CR13" i="13"/>
  <c r="BW47" i="24"/>
  <c r="BX47" i="24"/>
  <c r="AO60" i="13"/>
  <c r="AO56" i="13"/>
  <c r="BV163" i="13"/>
  <c r="BW163" i="13"/>
  <c r="N17" i="25" l="1"/>
  <c r="O17" i="25"/>
  <c r="M17" i="25"/>
  <c r="N14" i="25"/>
  <c r="I14" i="25"/>
  <c r="M14" i="25"/>
  <c r="O14" i="25"/>
  <c r="M15" i="25"/>
  <c r="O15" i="25"/>
  <c r="M24" i="25"/>
  <c r="O24" i="25"/>
  <c r="O20" i="25"/>
  <c r="M20" i="25"/>
  <c r="N20" i="25"/>
  <c r="O18" i="25"/>
  <c r="M18" i="25"/>
  <c r="N18" i="25"/>
  <c r="O16" i="25"/>
  <c r="N16" i="25"/>
  <c r="M16" i="25"/>
  <c r="BW165" i="13"/>
  <c r="AO58" i="13"/>
  <c r="V17" i="25" l="1"/>
  <c r="W17" i="25" s="1"/>
  <c r="L17" i="25"/>
  <c r="L14" i="25"/>
  <c r="V14" i="25"/>
  <c r="W14" i="25" s="1"/>
  <c r="L20" i="25"/>
  <c r="V20" i="25"/>
  <c r="W20" i="25" s="1"/>
  <c r="L18" i="25"/>
  <c r="V18" i="25"/>
  <c r="W18" i="25" s="1"/>
  <c r="L16" i="25"/>
  <c r="V16" i="25"/>
  <c r="W16" i="25" s="1"/>
  <c r="V15" i="25"/>
  <c r="W15" i="25" s="1"/>
  <c r="L15" i="25"/>
  <c r="AO63" i="13"/>
  <c r="AO59" i="13"/>
  <c r="K166" i="13"/>
  <c r="K165" i="13"/>
  <c r="K163" i="13"/>
  <c r="I163" i="13"/>
  <c r="H163" i="13"/>
  <c r="BU162" i="13"/>
  <c r="BU160" i="13"/>
  <c r="BU133" i="13"/>
  <c r="BU84" i="13"/>
  <c r="BU83" i="13"/>
  <c r="BU81" i="13"/>
  <c r="BU80" i="13"/>
  <c r="BU78" i="13"/>
  <c r="BU77" i="13"/>
  <c r="BU75" i="13"/>
  <c r="BU74" i="13"/>
  <c r="BE73" i="13"/>
  <c r="BU72" i="13"/>
  <c r="BU71" i="13"/>
  <c r="BE70" i="13"/>
  <c r="BU69" i="13"/>
  <c r="BU68" i="13"/>
  <c r="BE67" i="13"/>
  <c r="BU66" i="13"/>
  <c r="BU65" i="13"/>
  <c r="BE64" i="13"/>
  <c r="BU63" i="13"/>
  <c r="BU62" i="13"/>
  <c r="BE61" i="13"/>
  <c r="BU60" i="13"/>
  <c r="BU59" i="13"/>
  <c r="BE58" i="13"/>
  <c r="BU57" i="13"/>
  <c r="BU56" i="13"/>
  <c r="BE55" i="13"/>
  <c r="BU54" i="13"/>
  <c r="BU53" i="13"/>
  <c r="BE52" i="13"/>
  <c r="BU51" i="13"/>
  <c r="BU50" i="13"/>
  <c r="BE49" i="13"/>
  <c r="BU48" i="13"/>
  <c r="BU47" i="13"/>
  <c r="BE46" i="13"/>
  <c r="BU45" i="13"/>
  <c r="BU44" i="13"/>
  <c r="BE43" i="13"/>
  <c r="BU42" i="13"/>
  <c r="BU41" i="13"/>
  <c r="BE40" i="13"/>
  <c r="BU39" i="13"/>
  <c r="BU38" i="13"/>
  <c r="BE37" i="13"/>
  <c r="BU36" i="13"/>
  <c r="BU35" i="13"/>
  <c r="BE34" i="13"/>
  <c r="BU33" i="13"/>
  <c r="BU32" i="13"/>
  <c r="BE31" i="13"/>
  <c r="BU30" i="13"/>
  <c r="BU29" i="13"/>
  <c r="BE28" i="13"/>
  <c r="BU27" i="13"/>
  <c r="BU26" i="13"/>
  <c r="BE25" i="13"/>
  <c r="BU24" i="13"/>
  <c r="BU23" i="13"/>
  <c r="BE22" i="13"/>
  <c r="BU21" i="13"/>
  <c r="BU20" i="13"/>
  <c r="BE19" i="13"/>
  <c r="BU18" i="13"/>
  <c r="BU17" i="13"/>
  <c r="BE16" i="13"/>
  <c r="BU15" i="13"/>
  <c r="BU14" i="13"/>
  <c r="BE13" i="13"/>
  <c r="BU12" i="13"/>
  <c r="BU11" i="13"/>
  <c r="AO11" i="13"/>
  <c r="BU10" i="13"/>
  <c r="BE10" i="13"/>
  <c r="W10" i="13"/>
  <c r="V10" i="13" s="1"/>
  <c r="AO61" i="13" l="1"/>
  <c r="BE76" i="13"/>
  <c r="BE79" i="13"/>
  <c r="BE82" i="13"/>
  <c r="BE85" i="13"/>
  <c r="BU13" i="13"/>
  <c r="CP13" i="13" s="1"/>
  <c r="BU16" i="13"/>
  <c r="CP16" i="13" s="1"/>
  <c r="BU19" i="13"/>
  <c r="CP19" i="13" s="1"/>
  <c r="J19" i="25" s="1"/>
  <c r="BU22" i="13"/>
  <c r="CP22" i="13" s="1"/>
  <c r="J22" i="25" s="1"/>
  <c r="BU25" i="13"/>
  <c r="CP25" i="13" s="1"/>
  <c r="J25" i="25" s="1"/>
  <c r="BU28" i="13"/>
  <c r="CP28" i="13" s="1"/>
  <c r="J28" i="25" s="1"/>
  <c r="BU31" i="13"/>
  <c r="CP31" i="13" s="1"/>
  <c r="J31" i="25" s="1"/>
  <c r="BU34" i="13"/>
  <c r="CP34" i="13" s="1"/>
  <c r="J34" i="25" s="1"/>
  <c r="BU37" i="13"/>
  <c r="CP37" i="13" s="1"/>
  <c r="J37" i="25" s="1"/>
  <c r="BU40" i="13"/>
  <c r="CP40" i="13" s="1"/>
  <c r="J40" i="25" s="1"/>
  <c r="BU43" i="13"/>
  <c r="CP43" i="13" s="1"/>
  <c r="J43" i="25" s="1"/>
  <c r="BU46" i="13"/>
  <c r="CP46" i="13" s="1"/>
  <c r="BU49" i="13"/>
  <c r="CP49" i="13" s="1"/>
  <c r="BU52" i="13"/>
  <c r="CP52" i="13" s="1"/>
  <c r="BU55" i="13"/>
  <c r="CP55" i="13" s="1"/>
  <c r="BU58" i="13"/>
  <c r="CP58" i="13" s="1"/>
  <c r="BU61" i="13"/>
  <c r="BU64" i="13"/>
  <c r="BU67" i="13"/>
  <c r="BU70" i="13"/>
  <c r="BU73" i="13"/>
  <c r="BU76" i="13"/>
  <c r="BU79" i="13"/>
  <c r="BU82" i="13"/>
  <c r="BU85" i="13"/>
  <c r="BU161" i="13"/>
  <c r="BE11" i="13"/>
  <c r="CP11" i="13" s="1"/>
  <c r="BE14" i="13"/>
  <c r="CP14" i="13" s="1"/>
  <c r="BE17" i="13"/>
  <c r="CP17" i="13" s="1"/>
  <c r="BE20" i="13"/>
  <c r="CP20" i="13" s="1"/>
  <c r="BE23" i="13"/>
  <c r="CP23" i="13" s="1"/>
  <c r="J23" i="25" s="1"/>
  <c r="BE26" i="13"/>
  <c r="CP26" i="13" s="1"/>
  <c r="J26" i="25" s="1"/>
  <c r="BE29" i="13"/>
  <c r="CP29" i="13" s="1"/>
  <c r="J29" i="25" s="1"/>
  <c r="BE32" i="13"/>
  <c r="CP32" i="13" s="1"/>
  <c r="J32" i="25" s="1"/>
  <c r="BE35" i="13"/>
  <c r="CP35" i="13" s="1"/>
  <c r="J35" i="25" s="1"/>
  <c r="BE38" i="13"/>
  <c r="CP38" i="13" s="1"/>
  <c r="J38" i="25" s="1"/>
  <c r="BE41" i="13"/>
  <c r="CP41" i="13" s="1"/>
  <c r="J41" i="25" s="1"/>
  <c r="BE44" i="13"/>
  <c r="CP44" i="13" s="1"/>
  <c r="J44" i="25" s="1"/>
  <c r="BE47" i="13"/>
  <c r="CP47" i="13" s="1"/>
  <c r="BE50" i="13"/>
  <c r="CP50" i="13" s="1"/>
  <c r="BE53" i="13"/>
  <c r="CP53" i="13" s="1"/>
  <c r="BE56" i="13"/>
  <c r="CP56" i="13" s="1"/>
  <c r="BE59" i="13"/>
  <c r="CP59" i="13" s="1"/>
  <c r="BE62" i="13"/>
  <c r="BE65" i="13"/>
  <c r="BE68" i="13"/>
  <c r="BE71" i="13"/>
  <c r="BE74" i="13"/>
  <c r="BE77" i="13"/>
  <c r="BE80" i="13"/>
  <c r="BE83" i="13"/>
  <c r="BE133" i="13"/>
  <c r="BE162" i="13"/>
  <c r="BE161" i="13"/>
  <c r="BE12" i="13"/>
  <c r="CP12" i="13" s="1"/>
  <c r="BE21" i="13"/>
  <c r="CP21" i="13" s="1"/>
  <c r="J21" i="25" s="1"/>
  <c r="BE24" i="13"/>
  <c r="CP24" i="13" s="1"/>
  <c r="J24" i="25" s="1"/>
  <c r="BE27" i="13"/>
  <c r="CP27" i="13" s="1"/>
  <c r="J27" i="25" s="1"/>
  <c r="BE30" i="13"/>
  <c r="CP30" i="13" s="1"/>
  <c r="J30" i="25" s="1"/>
  <c r="BE33" i="13"/>
  <c r="CP33" i="13" s="1"/>
  <c r="J33" i="25" s="1"/>
  <c r="BE39" i="13"/>
  <c r="CP39" i="13" s="1"/>
  <c r="J39" i="25" s="1"/>
  <c r="BE42" i="13"/>
  <c r="CP42" i="13" s="1"/>
  <c r="J42" i="25" s="1"/>
  <c r="BE45" i="13"/>
  <c r="CP45" i="13" s="1"/>
  <c r="BE48" i="13"/>
  <c r="CP48" i="13" s="1"/>
  <c r="BE51" i="13"/>
  <c r="CP51" i="13" s="1"/>
  <c r="BE54" i="13"/>
  <c r="CP54" i="13" s="1"/>
  <c r="BE57" i="13"/>
  <c r="CP57" i="13" s="1"/>
  <c r="BE60" i="13"/>
  <c r="CP60" i="13" s="1"/>
  <c r="BE63" i="13"/>
  <c r="CP63" i="13" s="1"/>
  <c r="BE66" i="13"/>
  <c r="BE69" i="13"/>
  <c r="BE72" i="13"/>
  <c r="BE75" i="13"/>
  <c r="BE78" i="13"/>
  <c r="BE81" i="13"/>
  <c r="BE84" i="13"/>
  <c r="BE160" i="13"/>
  <c r="BE15" i="13"/>
  <c r="CP15" i="13" s="1"/>
  <c r="BE18" i="13"/>
  <c r="CP18" i="13" s="1"/>
  <c r="BE36" i="13"/>
  <c r="CP36" i="13" s="1"/>
  <c r="J36" i="25" s="1"/>
  <c r="S19" i="25" l="1"/>
  <c r="R19" i="25"/>
  <c r="Q19" i="25"/>
  <c r="P19" i="25"/>
  <c r="R44" i="25"/>
  <c r="P44" i="25"/>
  <c r="S44" i="25"/>
  <c r="Q44" i="25"/>
  <c r="Q43" i="25"/>
  <c r="S43" i="25"/>
  <c r="P43" i="25"/>
  <c r="R43" i="25"/>
  <c r="S42" i="25"/>
  <c r="P42" i="25"/>
  <c r="R42" i="25"/>
  <c r="Q42" i="25"/>
  <c r="Q41" i="25"/>
  <c r="S41" i="25"/>
  <c r="R41" i="25"/>
  <c r="P41" i="25"/>
  <c r="S40" i="25"/>
  <c r="Q40" i="25"/>
  <c r="P40" i="25"/>
  <c r="R40" i="25"/>
  <c r="Q39" i="25"/>
  <c r="S39" i="25"/>
  <c r="R39" i="25"/>
  <c r="P39" i="25"/>
  <c r="S38" i="25"/>
  <c r="P38" i="25"/>
  <c r="Q38" i="25"/>
  <c r="R38" i="25"/>
  <c r="Q37" i="25"/>
  <c r="S37" i="25"/>
  <c r="R37" i="25"/>
  <c r="P37" i="25"/>
  <c r="Q36" i="25"/>
  <c r="S36" i="25"/>
  <c r="P36" i="25"/>
  <c r="R36" i="25"/>
  <c r="S35" i="25"/>
  <c r="Q35" i="25"/>
  <c r="R35" i="25"/>
  <c r="P35" i="25"/>
  <c r="Q34" i="25"/>
  <c r="S34" i="25"/>
  <c r="P34" i="25"/>
  <c r="R34" i="25"/>
  <c r="S33" i="25"/>
  <c r="R33" i="25"/>
  <c r="Q33" i="25"/>
  <c r="P33" i="25"/>
  <c r="Q32" i="25"/>
  <c r="S32" i="25"/>
  <c r="P32" i="25"/>
  <c r="R32" i="25"/>
  <c r="S31" i="25"/>
  <c r="R31" i="25"/>
  <c r="Q31" i="25"/>
  <c r="P31" i="25"/>
  <c r="Q30" i="25"/>
  <c r="S30" i="25"/>
  <c r="P30" i="25"/>
  <c r="R30" i="25"/>
  <c r="S29" i="25"/>
  <c r="R29" i="25"/>
  <c r="Q29" i="25"/>
  <c r="P29" i="25"/>
  <c r="Q28" i="25"/>
  <c r="S28" i="25"/>
  <c r="P28" i="25"/>
  <c r="R28" i="25"/>
  <c r="S27" i="25"/>
  <c r="R27" i="25"/>
  <c r="P27" i="25"/>
  <c r="Q27" i="25"/>
  <c r="Q26" i="25"/>
  <c r="S26" i="25"/>
  <c r="P26" i="25"/>
  <c r="R26" i="25"/>
  <c r="S25" i="25"/>
  <c r="R25" i="25"/>
  <c r="Q25" i="25"/>
  <c r="P25" i="25"/>
  <c r="Q24" i="25"/>
  <c r="S24" i="25"/>
  <c r="P24" i="25"/>
  <c r="R24" i="25"/>
  <c r="S23" i="25"/>
  <c r="R23" i="25"/>
  <c r="P23" i="25"/>
  <c r="Q23" i="25"/>
  <c r="Q22" i="25"/>
  <c r="S22" i="25"/>
  <c r="P22" i="25"/>
  <c r="R22" i="25"/>
  <c r="S21" i="25"/>
  <c r="R21" i="25"/>
  <c r="Q21" i="25"/>
  <c r="P21" i="25"/>
  <c r="CQ15" i="13"/>
  <c r="I15" i="25" s="1"/>
  <c r="CR15" i="13"/>
  <c r="CR32" i="13"/>
  <c r="CQ32" i="13"/>
  <c r="CR24" i="13"/>
  <c r="CQ24" i="13"/>
  <c r="CQ18" i="13"/>
  <c r="I18" i="25" s="1"/>
  <c r="CR18" i="13"/>
  <c r="CQ45" i="13"/>
  <c r="I45" i="25" s="1"/>
  <c r="CR45" i="13"/>
  <c r="CQ30" i="13"/>
  <c r="CR30" i="13"/>
  <c r="CQ12" i="13"/>
  <c r="I12" i="25" s="1"/>
  <c r="CR12" i="13"/>
  <c r="CR47" i="13"/>
  <c r="CQ47" i="13"/>
  <c r="I47" i="25" s="1"/>
  <c r="CR35" i="13"/>
  <c r="CQ35" i="13"/>
  <c r="CR23" i="13"/>
  <c r="CQ23" i="13"/>
  <c r="CR43" i="13"/>
  <c r="CQ43" i="13"/>
  <c r="CQ31" i="13"/>
  <c r="CR31" i="13"/>
  <c r="CQ19" i="13"/>
  <c r="CR19" i="13"/>
  <c r="CR20" i="13"/>
  <c r="CQ20" i="13"/>
  <c r="I20" i="25" s="1"/>
  <c r="CR40" i="13"/>
  <c r="CQ40" i="13"/>
  <c r="CR28" i="13"/>
  <c r="CQ28" i="13"/>
  <c r="CQ16" i="13"/>
  <c r="I16" i="25" s="1"/>
  <c r="CR16" i="13"/>
  <c r="CR27" i="13"/>
  <c r="CQ27" i="13"/>
  <c r="CQ39" i="13"/>
  <c r="CR39" i="13"/>
  <c r="CR41" i="13"/>
  <c r="CQ41" i="13"/>
  <c r="CQ29" i="13"/>
  <c r="CR29" i="13"/>
  <c r="CQ17" i="13"/>
  <c r="I17" i="25" s="1"/>
  <c r="CR17" i="13"/>
  <c r="CQ49" i="13"/>
  <c r="I49" i="25" s="1"/>
  <c r="CR49" i="13"/>
  <c r="CQ37" i="13"/>
  <c r="CR37" i="13"/>
  <c r="CQ25" i="13"/>
  <c r="CR25" i="13"/>
  <c r="CQ42" i="13"/>
  <c r="CR42" i="13"/>
  <c r="CR44" i="13"/>
  <c r="CQ44" i="13"/>
  <c r="CR51" i="13"/>
  <c r="CQ51" i="13"/>
  <c r="I51" i="25" s="1"/>
  <c r="CR36" i="13"/>
  <c r="CQ36" i="13"/>
  <c r="CR48" i="13"/>
  <c r="CQ48" i="13"/>
  <c r="I48" i="25" s="1"/>
  <c r="CQ33" i="13"/>
  <c r="CR33" i="13"/>
  <c r="CQ21" i="13"/>
  <c r="CR21" i="13"/>
  <c r="CQ50" i="13"/>
  <c r="I50" i="25" s="1"/>
  <c r="CR50" i="13"/>
  <c r="CQ38" i="13"/>
  <c r="CR38" i="13"/>
  <c r="CQ26" i="13"/>
  <c r="CR26" i="13"/>
  <c r="CR46" i="13"/>
  <c r="CQ46" i="13"/>
  <c r="I46" i="25" s="1"/>
  <c r="CR34" i="13"/>
  <c r="CQ34" i="13"/>
  <c r="CQ22" i="13"/>
  <c r="CR22" i="13"/>
  <c r="CP61" i="13"/>
  <c r="AO62" i="13"/>
  <c r="CP62" i="13" s="1"/>
  <c r="AO66" i="13"/>
  <c r="CP66" i="13" s="1"/>
  <c r="CP10" i="13"/>
  <c r="J10" i="25" s="1"/>
  <c r="BE163" i="13"/>
  <c r="BU163" i="13"/>
  <c r="F19" i="25" l="1"/>
  <c r="M19" i="25" s="1"/>
  <c r="G19" i="25"/>
  <c r="N19" i="25" s="1"/>
  <c r="H19" i="25"/>
  <c r="O19" i="25" s="1"/>
  <c r="I19" i="25"/>
  <c r="F44" i="25"/>
  <c r="G44" i="25"/>
  <c r="H44" i="25"/>
  <c r="I44" i="25"/>
  <c r="H43" i="25"/>
  <c r="F43" i="25"/>
  <c r="G43" i="25"/>
  <c r="F42" i="25"/>
  <c r="G42" i="25"/>
  <c r="H42" i="25"/>
  <c r="I42" i="25"/>
  <c r="H41" i="25"/>
  <c r="F41" i="25"/>
  <c r="G41" i="25"/>
  <c r="I41" i="25"/>
  <c r="F40" i="25"/>
  <c r="G40" i="25"/>
  <c r="H40" i="25"/>
  <c r="I40" i="25"/>
  <c r="H39" i="25"/>
  <c r="F39" i="25"/>
  <c r="G39" i="25"/>
  <c r="F38" i="25"/>
  <c r="G38" i="25"/>
  <c r="H38" i="25"/>
  <c r="H37" i="25"/>
  <c r="F37" i="25"/>
  <c r="G37" i="25"/>
  <c r="F36" i="25"/>
  <c r="G36" i="25"/>
  <c r="H36" i="25"/>
  <c r="H35" i="25"/>
  <c r="F35" i="25"/>
  <c r="G35" i="25"/>
  <c r="F34" i="25"/>
  <c r="G34" i="25"/>
  <c r="H34" i="25"/>
  <c r="H33" i="25"/>
  <c r="F33" i="25"/>
  <c r="G33" i="25"/>
  <c r="F32" i="25"/>
  <c r="G32" i="25"/>
  <c r="H32" i="25"/>
  <c r="H31" i="25"/>
  <c r="O31" i="25" s="1"/>
  <c r="F31" i="25"/>
  <c r="M31" i="25" s="1"/>
  <c r="G31" i="25"/>
  <c r="N31" i="25" s="1"/>
  <c r="I31" i="25"/>
  <c r="F30" i="25"/>
  <c r="M30" i="25" s="1"/>
  <c r="G30" i="25"/>
  <c r="N30" i="25" s="1"/>
  <c r="H30" i="25"/>
  <c r="O30" i="25" s="1"/>
  <c r="H29" i="25"/>
  <c r="O29" i="25" s="1"/>
  <c r="F29" i="25"/>
  <c r="M29" i="25" s="1"/>
  <c r="G29" i="25"/>
  <c r="N29" i="25" s="1"/>
  <c r="F28" i="25"/>
  <c r="M28" i="25" s="1"/>
  <c r="G28" i="25"/>
  <c r="N28" i="25" s="1"/>
  <c r="H28" i="25"/>
  <c r="O28" i="25" s="1"/>
  <c r="H27" i="25"/>
  <c r="O27" i="25" s="1"/>
  <c r="F27" i="25"/>
  <c r="M27" i="25" s="1"/>
  <c r="G27" i="25"/>
  <c r="N27" i="25" s="1"/>
  <c r="F26" i="25"/>
  <c r="M26" i="25" s="1"/>
  <c r="G26" i="25"/>
  <c r="N26" i="25" s="1"/>
  <c r="H26" i="25"/>
  <c r="O26" i="25" s="1"/>
  <c r="I26" i="25"/>
  <c r="H25" i="25"/>
  <c r="O25" i="25" s="1"/>
  <c r="F25" i="25"/>
  <c r="M25" i="25" s="1"/>
  <c r="G25" i="25"/>
  <c r="N25" i="25" s="1"/>
  <c r="I25" i="25"/>
  <c r="F24" i="25"/>
  <c r="G24" i="25"/>
  <c r="N24" i="25" s="1"/>
  <c r="H24" i="25"/>
  <c r="I24" i="25"/>
  <c r="H23" i="25"/>
  <c r="O23" i="25" s="1"/>
  <c r="F23" i="25"/>
  <c r="M23" i="25" s="1"/>
  <c r="G23" i="25"/>
  <c r="N23" i="25" s="1"/>
  <c r="I23" i="25"/>
  <c r="F22" i="25"/>
  <c r="G22" i="25"/>
  <c r="H22" i="25"/>
  <c r="H21" i="25"/>
  <c r="O21" i="25" s="1"/>
  <c r="F21" i="25"/>
  <c r="M21" i="25" s="1"/>
  <c r="G21" i="25"/>
  <c r="N21" i="25" s="1"/>
  <c r="I21" i="25"/>
  <c r="U10" i="13"/>
  <c r="X10" i="13" s="1"/>
  <c r="AO64" i="13"/>
  <c r="CP64" i="13" s="1"/>
  <c r="I29" i="25" l="1"/>
  <c r="L29" i="25" s="1"/>
  <c r="V19" i="25"/>
  <c r="W19" i="25" s="1"/>
  <c r="L19" i="25"/>
  <c r="I28" i="25"/>
  <c r="V28" i="25" s="1"/>
  <c r="W28" i="25" s="1"/>
  <c r="I32" i="25"/>
  <c r="L32" i="25" s="1"/>
  <c r="I33" i="25"/>
  <c r="I34" i="25"/>
  <c r="V34" i="25" s="1"/>
  <c r="I35" i="25"/>
  <c r="V35" i="25" s="1"/>
  <c r="W35" i="25" s="1"/>
  <c r="I36" i="25"/>
  <c r="V36" i="25" s="1"/>
  <c r="W36" i="25" s="1"/>
  <c r="I37" i="25"/>
  <c r="V37" i="25" s="1"/>
  <c r="W37" i="25" s="1"/>
  <c r="V44" i="25"/>
  <c r="W44" i="25" s="1"/>
  <c r="L44" i="25"/>
  <c r="I43" i="25"/>
  <c r="V42" i="25"/>
  <c r="W42" i="25" s="1"/>
  <c r="L42" i="25"/>
  <c r="V41" i="25"/>
  <c r="W41" i="25" s="1"/>
  <c r="L41" i="25"/>
  <c r="V40" i="25"/>
  <c r="W40" i="25" s="1"/>
  <c r="L40" i="25"/>
  <c r="I39" i="25"/>
  <c r="I38" i="25"/>
  <c r="L36" i="25"/>
  <c r="L35" i="25"/>
  <c r="V33" i="25"/>
  <c r="W33" i="25" s="1"/>
  <c r="L33" i="25"/>
  <c r="V31" i="25"/>
  <c r="W31" i="25" s="1"/>
  <c r="L31" i="25"/>
  <c r="I30" i="25"/>
  <c r="I27" i="25"/>
  <c r="L26" i="25"/>
  <c r="V26" i="25"/>
  <c r="W26" i="25" s="1"/>
  <c r="V25" i="25"/>
  <c r="W25" i="25" s="1"/>
  <c r="L25" i="25"/>
  <c r="L24" i="25"/>
  <c r="V24" i="25"/>
  <c r="W24" i="25" s="1"/>
  <c r="V23" i="25"/>
  <c r="W23" i="25" s="1"/>
  <c r="L23" i="25"/>
  <c r="I22" i="25"/>
  <c r="V21" i="25"/>
  <c r="W21" i="25" s="1"/>
  <c r="L21" i="25"/>
  <c r="T10" i="25"/>
  <c r="K10" i="25" s="1"/>
  <c r="BS10" i="24"/>
  <c r="BT10" i="24" s="1"/>
  <c r="BU10" i="24" s="1"/>
  <c r="S10" i="21"/>
  <c r="T10" i="21" s="1"/>
  <c r="U10" i="21" s="1"/>
  <c r="CM10" i="13"/>
  <c r="CN10" i="13" s="1"/>
  <c r="CO10" i="13" s="1"/>
  <c r="AO69" i="13"/>
  <c r="CP69" i="13" s="1"/>
  <c r="AO65" i="13"/>
  <c r="CP65" i="13" s="1"/>
  <c r="V29" i="25" l="1"/>
  <c r="W29" i="25" s="1"/>
  <c r="L28" i="25"/>
  <c r="V32" i="25"/>
  <c r="W32" i="25" s="1"/>
  <c r="W34" i="25"/>
  <c r="L34" i="25"/>
  <c r="L37" i="25"/>
  <c r="V43" i="25"/>
  <c r="W43" i="25" s="1"/>
  <c r="L43" i="25"/>
  <c r="V39" i="25"/>
  <c r="W39" i="25" s="1"/>
  <c r="L39" i="25"/>
  <c r="V38" i="25"/>
  <c r="W38" i="25" s="1"/>
  <c r="L38" i="25"/>
  <c r="L30" i="25"/>
  <c r="V30" i="25"/>
  <c r="W30" i="25" s="1"/>
  <c r="V27" i="25"/>
  <c r="W27" i="25" s="1"/>
  <c r="L27" i="25"/>
  <c r="L22" i="25"/>
  <c r="V22" i="25"/>
  <c r="W22" i="25" s="1"/>
  <c r="CR10" i="13"/>
  <c r="CQ10" i="13"/>
  <c r="BX10" i="24"/>
  <c r="BW10" i="24"/>
  <c r="BS163" i="24" s="1"/>
  <c r="W10" i="21"/>
  <c r="S163" i="21" s="1"/>
  <c r="X10" i="21"/>
  <c r="U10" i="25"/>
  <c r="AO67" i="13"/>
  <c r="CP67" i="13" s="1"/>
  <c r="H10" i="25" l="1"/>
  <c r="O10" i="25" s="1"/>
  <c r="G10" i="25"/>
  <c r="N10" i="25" s="1"/>
  <c r="F10" i="25"/>
  <c r="M10" i="25" s="1"/>
  <c r="CM163" i="13"/>
  <c r="I10" i="25"/>
  <c r="Q10" i="25"/>
  <c r="P10" i="25"/>
  <c r="R10" i="25"/>
  <c r="S10" i="25"/>
  <c r="AO72" i="13"/>
  <c r="CP72" i="13" s="1"/>
  <c r="AO68" i="13"/>
  <c r="CP68" i="13" s="1"/>
  <c r="V10" i="25" l="1"/>
  <c r="L10" i="25"/>
  <c r="P163" i="25"/>
  <c r="C165" i="13" s="1"/>
  <c r="H163" i="25"/>
  <c r="G163" i="25"/>
  <c r="F163" i="25"/>
  <c r="V163" i="25"/>
  <c r="AO70" i="13"/>
  <c r="CP70" i="13" s="1"/>
  <c r="V8" i="25" l="1"/>
  <c r="W10" i="25"/>
  <c r="G165" i="25"/>
  <c r="F166" i="13"/>
  <c r="G166" i="13"/>
  <c r="F165" i="25"/>
  <c r="CK165" i="13"/>
  <c r="H165" i="13"/>
  <c r="BX165" i="13"/>
  <c r="S165" i="21"/>
  <c r="AR165" i="13"/>
  <c r="BV165" i="13"/>
  <c r="BQ164" i="24"/>
  <c r="BI164" i="24"/>
  <c r="K164" i="24"/>
  <c r="BK165" i="13"/>
  <c r="AE165" i="13"/>
  <c r="CB165" i="13"/>
  <c r="AM164" i="24"/>
  <c r="AN165" i="13"/>
  <c r="H165" i="21"/>
  <c r="AH165" i="25"/>
  <c r="BD165" i="13"/>
  <c r="AH165" i="13"/>
  <c r="Q165" i="21"/>
  <c r="Y164" i="24"/>
  <c r="K165" i="21"/>
  <c r="CJ165" i="13"/>
  <c r="H165" i="25"/>
  <c r="AF165" i="25"/>
  <c r="CM165" i="13"/>
  <c r="BU165" i="13"/>
  <c r="I165" i="13"/>
  <c r="BH165" i="13"/>
  <c r="AU165" i="13"/>
  <c r="CD165" i="13"/>
  <c r="CE165" i="13" s="1"/>
  <c r="CF165" i="13"/>
  <c r="Y165" i="25"/>
  <c r="N165" i="21"/>
  <c r="AB165" i="25"/>
  <c r="AA165" i="25"/>
  <c r="AE165" i="25"/>
  <c r="BT165" i="13"/>
  <c r="Z165" i="25"/>
  <c r="BS164" i="24"/>
  <c r="BE165" i="13"/>
  <c r="BN165" i="13"/>
  <c r="AX165" i="13"/>
  <c r="AK165" i="13"/>
  <c r="BZ165" i="13"/>
  <c r="CH165" i="13"/>
  <c r="BQ165" i="13"/>
  <c r="BA165" i="13"/>
  <c r="AG165" i="25"/>
  <c r="AD165" i="25"/>
  <c r="AC165" i="25"/>
  <c r="BA164" i="24"/>
  <c r="AO75" i="13"/>
  <c r="CP75" i="13" s="1"/>
  <c r="AO71" i="13"/>
  <c r="CP71" i="13" s="1"/>
  <c r="W163" i="25" l="1"/>
  <c r="W165" i="25" s="1"/>
  <c r="AO73" i="13"/>
  <c r="CP73" i="13" s="1"/>
  <c r="AO74" i="13" l="1"/>
  <c r="CP74" i="13" s="1"/>
  <c r="AO78" i="13"/>
  <c r="CP78" i="13" s="1"/>
  <c r="AO76" i="13" l="1"/>
  <c r="CP76" i="13" s="1"/>
  <c r="AO81" i="13" l="1"/>
  <c r="CP81" i="13" s="1"/>
  <c r="AO77" i="13"/>
  <c r="CP77" i="13" s="1"/>
  <c r="AO79" i="13" l="1"/>
  <c r="CP79" i="13" s="1"/>
  <c r="AO84" i="13" l="1"/>
  <c r="CP84" i="13" s="1"/>
  <c r="AO80" i="13"/>
  <c r="CP80" i="13" s="1"/>
  <c r="AO82" i="13" l="1"/>
  <c r="CP82" i="13" s="1"/>
  <c r="AO87" i="13" l="1"/>
  <c r="CP87" i="13" s="1"/>
  <c r="AO83" i="13"/>
  <c r="CP83" i="13" s="1"/>
  <c r="AO85" i="13" l="1"/>
  <c r="CP85" i="13" s="1"/>
  <c r="AO86" i="13" l="1"/>
  <c r="CP86" i="13" s="1"/>
  <c r="AO90" i="13"/>
  <c r="CP90" i="13" s="1"/>
  <c r="AO88" i="13" l="1"/>
  <c r="CP88" i="13" s="1"/>
  <c r="AO89" i="13" l="1"/>
  <c r="CP89" i="13" s="1"/>
  <c r="AO93" i="13"/>
  <c r="CP93" i="13" s="1"/>
  <c r="AO91" i="13" l="1"/>
  <c r="CP91" i="13" s="1"/>
  <c r="AO96" i="13" l="1"/>
  <c r="CP96" i="13" s="1"/>
  <c r="AO92" i="13"/>
  <c r="CP92" i="13" s="1"/>
  <c r="AO94" i="13" l="1"/>
  <c r="CP94" i="13" s="1"/>
  <c r="AO99" i="13" l="1"/>
  <c r="CP99" i="13" s="1"/>
  <c r="AO95" i="13"/>
  <c r="CP95" i="13" s="1"/>
  <c r="AO97" i="13" l="1"/>
  <c r="CP97" i="13" s="1"/>
  <c r="AO98" i="13" l="1"/>
  <c r="CP98" i="13" s="1"/>
  <c r="AO102" i="13"/>
  <c r="CP102" i="13" s="1"/>
  <c r="AO100" i="13" l="1"/>
  <c r="CP100" i="13" s="1"/>
  <c r="AO101" i="13" l="1"/>
  <c r="CP101" i="13" s="1"/>
  <c r="AO105" i="13"/>
  <c r="CP105" i="13" s="1"/>
  <c r="AO103" i="13" l="1"/>
  <c r="CP103" i="13" s="1"/>
  <c r="AO108" i="13" l="1"/>
  <c r="CP108" i="13" s="1"/>
  <c r="AO104" i="13"/>
  <c r="CP104" i="13" s="1"/>
  <c r="AO106" i="13" l="1"/>
  <c r="CP106" i="13" s="1"/>
  <c r="AO111" i="13" l="1"/>
  <c r="CP111" i="13" s="1"/>
  <c r="AO107" i="13"/>
  <c r="CP107" i="13" s="1"/>
  <c r="AO109" i="13" l="1"/>
  <c r="CP109" i="13" s="1"/>
  <c r="AO110" i="13" l="1"/>
  <c r="CP110" i="13" s="1"/>
  <c r="AO114" i="13"/>
  <c r="CP114" i="13" s="1"/>
  <c r="AO112" i="13" l="1"/>
  <c r="CP112" i="13" s="1"/>
  <c r="AO113" i="13" l="1"/>
  <c r="CP113" i="13" s="1"/>
  <c r="AO117" i="13"/>
  <c r="CP117" i="13" s="1"/>
  <c r="AO115" i="13" l="1"/>
  <c r="CP115" i="13" s="1"/>
  <c r="AO120" i="13" l="1"/>
  <c r="CP120" i="13" s="1"/>
  <c r="AO116" i="13"/>
  <c r="CP116" i="13" s="1"/>
  <c r="AO118" i="13" l="1"/>
  <c r="CP118" i="13" s="1"/>
  <c r="AO123" i="13" l="1"/>
  <c r="CP123" i="13" s="1"/>
  <c r="AO119" i="13"/>
  <c r="CP119" i="13" s="1"/>
  <c r="AO121" i="13" l="1"/>
  <c r="CP121" i="13" s="1"/>
  <c r="AO122" i="13" l="1"/>
  <c r="CP122" i="13" s="1"/>
  <c r="AO126" i="13"/>
  <c r="CP126" i="13" s="1"/>
  <c r="AO124" i="13" l="1"/>
  <c r="CP124" i="13" s="1"/>
  <c r="AO125" i="13" l="1"/>
  <c r="CP125" i="13" s="1"/>
  <c r="AO129" i="13"/>
  <c r="CP129" i="13" s="1"/>
  <c r="AO127" i="13" l="1"/>
  <c r="CP127" i="13" s="1"/>
  <c r="AO132" i="13" l="1"/>
  <c r="CP132" i="13" s="1"/>
  <c r="AO128" i="13"/>
  <c r="CP128" i="13" s="1"/>
  <c r="AO130" i="13" l="1"/>
  <c r="CP130" i="13" s="1"/>
  <c r="AO131" i="13" l="1"/>
  <c r="CP131" i="13" s="1"/>
  <c r="AO135" i="13"/>
  <c r="CP135" i="13" s="1"/>
  <c r="AO133" i="13" l="1"/>
  <c r="CP133" i="13" s="1"/>
  <c r="AO134" i="13" l="1"/>
  <c r="CP134" i="13" s="1"/>
  <c r="AO138" i="13"/>
  <c r="CP138" i="13" s="1"/>
  <c r="AO136" i="13" l="1"/>
  <c r="CP136" i="13" s="1"/>
  <c r="AO141" i="13" l="1"/>
  <c r="CP141" i="13" s="1"/>
  <c r="AO137" i="13"/>
  <c r="CP137" i="13" s="1"/>
  <c r="AO139" i="13" l="1"/>
  <c r="CP139" i="13" s="1"/>
  <c r="AO140" i="13" l="1"/>
  <c r="CP140" i="13" s="1"/>
  <c r="AO144" i="13"/>
  <c r="CP144" i="13" s="1"/>
  <c r="AO142" i="13" l="1"/>
  <c r="CP142" i="13" s="1"/>
  <c r="AO147" i="13" l="1"/>
  <c r="CP147" i="13" s="1"/>
  <c r="AO143" i="13"/>
  <c r="CP143" i="13" s="1"/>
  <c r="AO145" i="13" l="1"/>
  <c r="CP145" i="13" s="1"/>
  <c r="AO146" i="13" l="1"/>
  <c r="CP146" i="13" s="1"/>
  <c r="AO150" i="13"/>
  <c r="CP150" i="13" s="1"/>
  <c r="AO148" i="13" l="1"/>
  <c r="CP148" i="13" s="1"/>
  <c r="AO153" i="13" l="1"/>
  <c r="CP153" i="13" s="1"/>
  <c r="AO149" i="13"/>
  <c r="CP149" i="13" s="1"/>
  <c r="AO151" i="13" l="1"/>
  <c r="CP151" i="13" s="1"/>
  <c r="AO156" i="13" l="1"/>
  <c r="CP156" i="13" s="1"/>
  <c r="AO152" i="13"/>
  <c r="CP152" i="13" s="1"/>
  <c r="AO154" i="13" l="1"/>
  <c r="CP154" i="13" s="1"/>
  <c r="AO159" i="13" l="1"/>
  <c r="CP159" i="13" s="1"/>
  <c r="AO155" i="13"/>
  <c r="CP155" i="13" s="1"/>
  <c r="AO157" i="13" l="1"/>
  <c r="CP157" i="13" s="1"/>
  <c r="AO162" i="13" l="1"/>
  <c r="CP162" i="13" s="1"/>
  <c r="AO158" i="13"/>
  <c r="CP158" i="13" s="1"/>
  <c r="AO161" i="13" l="1"/>
  <c r="CP161" i="13" s="1"/>
  <c r="AO160" i="13"/>
  <c r="CP160" i="13" s="1"/>
  <c r="AB165" i="13"/>
  <c r="AO163" i="13" l="1"/>
  <c r="AO165" i="13" s="1"/>
</calcChain>
</file>

<file path=xl/comments1.xml><?xml version="1.0" encoding="utf-8"?>
<comments xmlns="http://schemas.openxmlformats.org/spreadsheetml/2006/main">
  <authors>
    <author>BLANCO BAÑOS, GEMA</author>
  </authors>
  <commentList>
    <comment ref="G4" authorId="0" shapeId="0">
      <text>
        <r>
          <rPr>
            <sz val="9"/>
            <color indexed="81"/>
            <rFont val="Calibri"/>
            <family val="2"/>
            <scheme val="minor"/>
          </rPr>
          <t>Seleccionar una opción de la lista desplegable</t>
        </r>
      </text>
    </comment>
    <comment ref="I4" authorId="0" shapeId="0">
      <text>
        <r>
          <rPr>
            <sz val="9"/>
            <color indexed="81"/>
            <rFont val="Calibri"/>
            <family val="2"/>
            <scheme val="minor"/>
          </rPr>
          <t>Indicar el número de expediente</t>
        </r>
      </text>
    </comment>
    <comment ref="Z7" authorId="0" shapeId="0">
      <text>
        <r>
          <rPr>
            <sz val="9"/>
            <color indexed="81"/>
            <rFont val="Calibri"/>
            <family val="2"/>
            <scheme val="minor"/>
          </rPr>
          <t>Indicar nombre de la acción formativa</t>
        </r>
      </text>
    </comment>
    <comment ref="AC7" authorId="0" shapeId="0">
      <text>
        <r>
          <rPr>
            <sz val="10"/>
            <color indexed="81"/>
            <rFont val="Calibri"/>
            <family val="2"/>
            <scheme val="minor"/>
          </rPr>
          <t>Indicar nombre de la acción formativa</t>
        </r>
      </text>
    </comment>
    <comment ref="AF7" authorId="0" shapeId="0">
      <text>
        <r>
          <rPr>
            <sz val="10"/>
            <color indexed="81"/>
            <rFont val="Calibri"/>
            <family val="2"/>
            <scheme val="minor"/>
          </rPr>
          <t>Indicar nombre de la acción formativa</t>
        </r>
      </text>
    </comment>
    <comment ref="AI7" authorId="0" shapeId="0">
      <text>
        <r>
          <rPr>
            <sz val="10"/>
            <color indexed="81"/>
            <rFont val="Calibri"/>
            <family val="2"/>
            <scheme val="minor"/>
          </rPr>
          <t>Indicar nombre de la acción formativa</t>
        </r>
      </text>
    </comment>
    <comment ref="AL7" authorId="0" shapeId="0">
      <text>
        <r>
          <rPr>
            <sz val="10"/>
            <color indexed="81"/>
            <rFont val="Calibri"/>
            <family val="2"/>
            <scheme val="minor"/>
          </rPr>
          <t>Indicar nombre de la acción formativa</t>
        </r>
      </text>
    </comment>
    <comment ref="AP7" authorId="0" shapeId="0">
      <text>
        <r>
          <rPr>
            <sz val="10"/>
            <color indexed="81"/>
            <rFont val="Calibri"/>
            <family val="2"/>
            <scheme val="minor"/>
          </rPr>
          <t>Indicar nombre de la acción formativa</t>
        </r>
      </text>
    </comment>
    <comment ref="AS7" authorId="0" shapeId="0">
      <text>
        <r>
          <rPr>
            <sz val="10"/>
            <color indexed="81"/>
            <rFont val="Calibri"/>
            <family val="2"/>
            <scheme val="minor"/>
          </rPr>
          <t>Indicar nombre de la acción formativa</t>
        </r>
      </text>
    </comment>
    <comment ref="AV7" authorId="0" shapeId="0">
      <text>
        <r>
          <rPr>
            <sz val="10"/>
            <color indexed="81"/>
            <rFont val="Calibri"/>
            <family val="2"/>
            <scheme val="minor"/>
          </rPr>
          <t>Indicar nombre de la acción formativa</t>
        </r>
      </text>
    </comment>
    <comment ref="AY7" authorId="0" shapeId="0">
      <text>
        <r>
          <rPr>
            <sz val="10"/>
            <color indexed="81"/>
            <rFont val="Calibri"/>
            <family val="2"/>
            <scheme val="minor"/>
          </rPr>
          <t>Indicar nombre de la acción formativa</t>
        </r>
      </text>
    </comment>
    <comment ref="BB7" authorId="0" shapeId="0">
      <text>
        <r>
          <rPr>
            <sz val="10"/>
            <color indexed="81"/>
            <rFont val="Calibri"/>
            <family val="2"/>
            <scheme val="minor"/>
          </rPr>
          <t>Indicar nombre de la acción formativa</t>
        </r>
      </text>
    </comment>
    <comment ref="BF7" authorId="0" shapeId="0">
      <text>
        <r>
          <rPr>
            <sz val="10"/>
            <color indexed="81"/>
            <rFont val="Calibri"/>
            <family val="2"/>
            <scheme val="minor"/>
          </rPr>
          <t>Indicar nombre de la acción formativa</t>
        </r>
      </text>
    </comment>
    <comment ref="BI7" authorId="0" shapeId="0">
      <text>
        <r>
          <rPr>
            <sz val="10"/>
            <color indexed="81"/>
            <rFont val="Calibri"/>
            <family val="2"/>
            <scheme val="minor"/>
          </rPr>
          <t>Indicar nombre de la acción formativa</t>
        </r>
      </text>
    </comment>
    <comment ref="BL7" authorId="0" shapeId="0">
      <text>
        <r>
          <rPr>
            <sz val="10"/>
            <color indexed="81"/>
            <rFont val="Calibri"/>
            <family val="2"/>
            <scheme val="minor"/>
          </rPr>
          <t>Indicar nombre de la acción formativa</t>
        </r>
      </text>
    </comment>
    <comment ref="BO7" authorId="0" shapeId="0">
      <text>
        <r>
          <rPr>
            <sz val="10"/>
            <color indexed="81"/>
            <rFont val="Calibri"/>
            <family val="2"/>
            <scheme val="minor"/>
          </rPr>
          <t>Indicar nombre de la acción formativa</t>
        </r>
      </text>
    </comment>
    <comment ref="BR7" authorId="0" shapeId="0">
      <text>
        <r>
          <rPr>
            <sz val="10"/>
            <color indexed="81"/>
            <rFont val="Calibri"/>
            <family val="2"/>
            <scheme val="minor"/>
          </rPr>
          <t>Indicar nombre de la acción formativa</t>
        </r>
      </text>
    </comment>
    <comment ref="BV7" authorId="0" shapeId="0">
      <text>
        <r>
          <rPr>
            <sz val="10"/>
            <color indexed="81"/>
            <rFont val="Calibri"/>
            <family val="2"/>
            <scheme val="minor"/>
          </rPr>
          <t>Indicar nombre y número de horas de la acción formativa</t>
        </r>
      </text>
    </comment>
    <comment ref="BX7" authorId="0" shapeId="0">
      <text>
        <r>
          <rPr>
            <sz val="10"/>
            <color indexed="81"/>
            <rFont val="Calibri"/>
            <family val="2"/>
            <scheme val="minor"/>
          </rPr>
          <t>Indicar nombre y número de horas de la acción formativa</t>
        </r>
      </text>
    </comment>
    <comment ref="BZ7" authorId="0" shapeId="0">
      <text>
        <r>
          <rPr>
            <sz val="10"/>
            <color indexed="81"/>
            <rFont val="Calibri"/>
            <family val="2"/>
            <scheme val="minor"/>
          </rPr>
          <t>Indicar nombre y número de horas de la acción formativa</t>
        </r>
      </text>
    </comment>
    <comment ref="CB7" authorId="0" shapeId="0">
      <text>
        <r>
          <rPr>
            <sz val="10"/>
            <color indexed="81"/>
            <rFont val="Calibri"/>
            <family val="2"/>
            <scheme val="minor"/>
          </rPr>
          <t>Indicar nombre y número de horas de la acción formativa</t>
        </r>
      </text>
    </comment>
    <comment ref="CD7" authorId="0" shapeId="0">
      <text>
        <r>
          <rPr>
            <sz val="10"/>
            <color indexed="81"/>
            <rFont val="Calibri"/>
            <family val="2"/>
            <scheme val="minor"/>
          </rPr>
          <t>Indicar nombre y número de horas de la acción formativa</t>
        </r>
      </text>
    </comment>
    <comment ref="CF7" authorId="0" shapeId="0">
      <text>
        <r>
          <rPr>
            <sz val="10"/>
            <color indexed="81"/>
            <rFont val="Calibri"/>
            <family val="2"/>
            <scheme val="minor"/>
          </rPr>
          <t>Indicar nombre y número de horas de la acción formativa</t>
        </r>
      </text>
    </comment>
    <comment ref="CH7" authorId="0" shapeId="0">
      <text>
        <r>
          <rPr>
            <sz val="10"/>
            <color indexed="81"/>
            <rFont val="Calibri"/>
            <family val="2"/>
            <scheme val="minor"/>
          </rPr>
          <t>Indicar nombre y número de horas de la acción formativa</t>
        </r>
      </text>
    </comment>
    <comment ref="Z8" authorId="0" shapeId="0">
      <text>
        <r>
          <rPr>
            <sz val="10"/>
            <color indexed="81"/>
            <rFont val="Calibri"/>
            <family val="2"/>
            <scheme val="minor"/>
          </rPr>
          <t>Indicar horas totales del módulo</t>
        </r>
      </text>
    </comment>
    <comment ref="AC8" authorId="0" shapeId="0">
      <text>
        <r>
          <rPr>
            <sz val="10"/>
            <color indexed="81"/>
            <rFont val="Calibri"/>
            <family val="2"/>
            <scheme val="minor"/>
          </rPr>
          <t>Indicar horas totales del módulo</t>
        </r>
      </text>
    </comment>
    <comment ref="AF8" authorId="0" shapeId="0">
      <text>
        <r>
          <rPr>
            <sz val="10"/>
            <color indexed="81"/>
            <rFont val="Calibri"/>
            <family val="2"/>
            <scheme val="minor"/>
          </rPr>
          <t>Indicar horas totales del módulo</t>
        </r>
      </text>
    </comment>
    <comment ref="AI8" authorId="0" shapeId="0">
      <text>
        <r>
          <rPr>
            <sz val="10"/>
            <color indexed="81"/>
            <rFont val="Calibri"/>
            <family val="2"/>
            <scheme val="minor"/>
          </rPr>
          <t>Indicar horas totales del módulo</t>
        </r>
      </text>
    </comment>
    <comment ref="AL8" authorId="0" shapeId="0">
      <text>
        <r>
          <rPr>
            <sz val="10"/>
            <color indexed="81"/>
            <rFont val="Calibri"/>
            <family val="2"/>
            <scheme val="minor"/>
          </rPr>
          <t>Indicar horas totales del módulo</t>
        </r>
      </text>
    </comment>
    <comment ref="AP8" authorId="0" shapeId="0">
      <text>
        <r>
          <rPr>
            <sz val="10"/>
            <color indexed="81"/>
            <rFont val="Calibri"/>
            <family val="2"/>
            <scheme val="minor"/>
          </rPr>
          <t>Indicar horas totales del módulo</t>
        </r>
      </text>
    </comment>
    <comment ref="AS8" authorId="0" shapeId="0">
      <text>
        <r>
          <rPr>
            <sz val="10"/>
            <color indexed="81"/>
            <rFont val="Calibri"/>
            <family val="2"/>
            <scheme val="minor"/>
          </rPr>
          <t>Indicar horas totales del módulo</t>
        </r>
      </text>
    </comment>
    <comment ref="AV8" authorId="0" shapeId="0">
      <text>
        <r>
          <rPr>
            <sz val="10"/>
            <color indexed="81"/>
            <rFont val="Calibri"/>
            <family val="2"/>
            <scheme val="minor"/>
          </rPr>
          <t>Indicar horas totales del módulo</t>
        </r>
      </text>
    </comment>
    <comment ref="AY8" authorId="0" shapeId="0">
      <text>
        <r>
          <rPr>
            <sz val="10"/>
            <color indexed="81"/>
            <rFont val="Calibri"/>
            <family val="2"/>
            <scheme val="minor"/>
          </rPr>
          <t>Indicar horas totales del módulo</t>
        </r>
      </text>
    </comment>
    <comment ref="BB8" authorId="0" shapeId="0">
      <text>
        <r>
          <rPr>
            <sz val="10"/>
            <color indexed="81"/>
            <rFont val="Calibri"/>
            <family val="2"/>
            <scheme val="minor"/>
          </rPr>
          <t>Indicar horas totales del módulo</t>
        </r>
      </text>
    </comment>
    <comment ref="BF8" authorId="0" shapeId="0">
      <text>
        <r>
          <rPr>
            <sz val="10"/>
            <color indexed="81"/>
            <rFont val="Calibri"/>
            <family val="2"/>
            <scheme val="minor"/>
          </rPr>
          <t>Indicar horas totales del módulo</t>
        </r>
      </text>
    </comment>
    <comment ref="BI8" authorId="0" shapeId="0">
      <text>
        <r>
          <rPr>
            <sz val="10"/>
            <color indexed="81"/>
            <rFont val="Calibri"/>
            <family val="2"/>
            <scheme val="minor"/>
          </rPr>
          <t>Indicar horas totales del módulo</t>
        </r>
      </text>
    </comment>
    <comment ref="BL8" authorId="0" shapeId="0">
      <text>
        <r>
          <rPr>
            <sz val="10"/>
            <color indexed="81"/>
            <rFont val="Calibri"/>
            <family val="2"/>
            <scheme val="minor"/>
          </rPr>
          <t>Indicar horas totales del módulo</t>
        </r>
      </text>
    </comment>
    <comment ref="BO8" authorId="0" shapeId="0">
      <text>
        <r>
          <rPr>
            <sz val="10"/>
            <color indexed="81"/>
            <rFont val="Calibri"/>
            <family val="2"/>
            <scheme val="minor"/>
          </rPr>
          <t>Indicar horas totales del módulo</t>
        </r>
      </text>
    </comment>
    <comment ref="BR8" authorId="0" shapeId="0">
      <text>
        <r>
          <rPr>
            <sz val="10"/>
            <color indexed="81"/>
            <rFont val="Calibri"/>
            <family val="2"/>
            <scheme val="minor"/>
          </rPr>
          <t>Indicar horas totales del módulo</t>
        </r>
      </text>
    </comment>
    <comment ref="AB163" authorId="0" shapeId="0">
      <text>
        <r>
          <rPr>
            <sz val="10"/>
            <color indexed="81"/>
            <rFont val="Calibri"/>
            <family val="2"/>
          </rPr>
          <t>Nº de participantes que han finalizado el módulo y tienen derecho a beca</t>
        </r>
      </text>
    </comment>
    <comment ref="AE163" authorId="0" shapeId="0">
      <text>
        <r>
          <rPr>
            <sz val="10"/>
            <color indexed="81"/>
            <rFont val="Calibri"/>
            <family val="2"/>
          </rPr>
          <t>Nº de participantes que han finalizado el módulo y tienen derecho a beca</t>
        </r>
      </text>
    </comment>
    <comment ref="AH163" authorId="0" shapeId="0">
      <text>
        <r>
          <rPr>
            <sz val="10"/>
            <color indexed="81"/>
            <rFont val="Calibri"/>
            <family val="2"/>
          </rPr>
          <t>Nº de participantes que han finalizado el módulo y tienen derecho a beca</t>
        </r>
      </text>
    </comment>
    <comment ref="AK163" authorId="0" shapeId="0">
      <text>
        <r>
          <rPr>
            <sz val="10"/>
            <color indexed="81"/>
            <rFont val="Calibri"/>
            <family val="2"/>
          </rPr>
          <t>Nº de participantes que han finalizado el módulo y tienen derecho a beca</t>
        </r>
      </text>
    </comment>
    <comment ref="AN163" authorId="0" shapeId="0">
      <text>
        <r>
          <rPr>
            <sz val="10"/>
            <color indexed="81"/>
            <rFont val="Calibri"/>
            <family val="2"/>
          </rPr>
          <t>Nº de participantes que han finalizado el módulo y tienen derecho a beca</t>
        </r>
      </text>
    </comment>
    <comment ref="AO163" authorId="0" shapeId="0">
      <text>
        <r>
          <rPr>
            <sz val="10"/>
            <color indexed="81"/>
            <rFont val="Calibri"/>
            <family val="2"/>
          </rPr>
          <t>Nº de participantes que han recibido formación en el ámbito sociolaboral</t>
        </r>
      </text>
    </comment>
    <comment ref="AR163" authorId="0" shapeId="0">
      <text>
        <r>
          <rPr>
            <sz val="10"/>
            <color indexed="81"/>
            <rFont val="Calibri"/>
            <family val="2"/>
          </rPr>
          <t>Nº de participantes que han finalizado el módulo y tienen derecho a beca</t>
        </r>
      </text>
    </comment>
    <comment ref="AU163" authorId="0" shapeId="0">
      <text>
        <r>
          <rPr>
            <sz val="10"/>
            <color indexed="81"/>
            <rFont val="Calibri"/>
            <family val="2"/>
          </rPr>
          <t>Nº de participantes que han finalizado el módulo y tienen derecho a beca</t>
        </r>
      </text>
    </comment>
    <comment ref="AX163" authorId="0" shapeId="0">
      <text>
        <r>
          <rPr>
            <sz val="10"/>
            <color indexed="81"/>
            <rFont val="Calibri"/>
            <family val="2"/>
          </rPr>
          <t>Nº de participantes que han finalizado el módulo y tienen derecho a beca</t>
        </r>
      </text>
    </comment>
    <comment ref="BA163" authorId="0" shapeId="0">
      <text>
        <r>
          <rPr>
            <sz val="10"/>
            <color indexed="81"/>
            <rFont val="Calibri"/>
            <family val="2"/>
          </rPr>
          <t>Nº de participantes que han finalizado el módulo y tienen derecho a beca</t>
        </r>
      </text>
    </comment>
    <comment ref="BD163" authorId="0" shapeId="0">
      <text>
        <r>
          <rPr>
            <sz val="10"/>
            <color indexed="81"/>
            <rFont val="Calibri"/>
            <family val="2"/>
          </rPr>
          <t>Nº de participantes que han finalizado el módulo y tienen derecho a beca</t>
        </r>
      </text>
    </comment>
    <comment ref="BE163" authorId="0" shapeId="0">
      <text>
        <r>
          <rPr>
            <sz val="10"/>
            <color indexed="81"/>
            <rFont val="Calibri"/>
            <family val="2"/>
          </rPr>
          <t>Nº de participantes que han recibido formación en el ámbito prelaboral</t>
        </r>
      </text>
    </comment>
    <comment ref="BH163" authorId="0" shapeId="0">
      <text>
        <r>
          <rPr>
            <sz val="10"/>
            <color indexed="81"/>
            <rFont val="Calibri"/>
            <family val="2"/>
          </rPr>
          <t>Nº de participantes que han finalizado el módulo y tienen derecho a beca</t>
        </r>
      </text>
    </comment>
    <comment ref="BK163" authorId="0" shapeId="0">
      <text>
        <r>
          <rPr>
            <sz val="10"/>
            <color indexed="81"/>
            <rFont val="Calibri"/>
            <family val="2"/>
          </rPr>
          <t>Nº de participantes que han finalizado el módulo y tienen derecho a beca</t>
        </r>
      </text>
    </comment>
    <comment ref="BN163" authorId="0" shapeId="0">
      <text>
        <r>
          <rPr>
            <sz val="10"/>
            <color indexed="81"/>
            <rFont val="Calibri"/>
            <family val="2"/>
          </rPr>
          <t>Nº de participantes que han finalizado el módulo y tienen derecho a beca</t>
        </r>
      </text>
    </comment>
    <comment ref="BQ163" authorId="0" shapeId="0">
      <text>
        <r>
          <rPr>
            <sz val="10"/>
            <color indexed="81"/>
            <rFont val="Calibri"/>
            <family val="2"/>
          </rPr>
          <t>Nº de participantes que han finalizado el módulo y tienen derecho a beca</t>
        </r>
      </text>
    </comment>
    <comment ref="BT163" authorId="0" shapeId="0">
      <text>
        <r>
          <rPr>
            <sz val="10"/>
            <color indexed="81"/>
            <rFont val="Calibri"/>
            <family val="2"/>
          </rPr>
          <t>Nº de participantes que han finalizado el módulo y tienen derecho a beca</t>
        </r>
      </text>
    </comment>
    <comment ref="BU163" authorId="0" shapeId="0">
      <text>
        <r>
          <rPr>
            <sz val="9"/>
            <color indexed="81"/>
            <rFont val="Tahoma"/>
            <family val="2"/>
          </rPr>
          <t>Nº de personas que han recibido formación en el ámbito mixto</t>
        </r>
      </text>
    </comment>
    <comment ref="BV163" authorId="0" shapeId="0">
      <text>
        <r>
          <rPr>
            <sz val="10"/>
            <color indexed="81"/>
            <rFont val="Calibri"/>
            <family val="2"/>
          </rPr>
          <t>Nº de participantes que han iniciado el módulo</t>
        </r>
      </text>
    </comment>
    <comment ref="BW163" authorId="0" shapeId="0">
      <text>
        <r>
          <rPr>
            <sz val="10"/>
            <color indexed="81"/>
            <rFont val="Calibri"/>
            <family val="2"/>
          </rPr>
          <t>Nº de participantes que  finalizan el módulo</t>
        </r>
      </text>
    </comment>
    <comment ref="BX163" authorId="0" shapeId="0">
      <text>
        <r>
          <rPr>
            <sz val="10"/>
            <color indexed="81"/>
            <rFont val="Calibri"/>
            <family val="2"/>
          </rPr>
          <t>Nº de participantes que inician el módulo</t>
        </r>
      </text>
    </comment>
    <comment ref="BY163" authorId="0" shapeId="0">
      <text>
        <r>
          <rPr>
            <sz val="10"/>
            <color indexed="81"/>
            <rFont val="Calibri"/>
            <family val="2"/>
          </rPr>
          <t>Nº de participantes que finalizan el módulo</t>
        </r>
      </text>
    </comment>
    <comment ref="BZ163" authorId="0" shapeId="0">
      <text>
        <r>
          <rPr>
            <sz val="10"/>
            <color indexed="81"/>
            <rFont val="Calibri"/>
            <family val="2"/>
          </rPr>
          <t>Nº de participantes que inician el módulo</t>
        </r>
      </text>
    </comment>
    <comment ref="CA163" authorId="0" shapeId="0">
      <text>
        <r>
          <rPr>
            <sz val="10"/>
            <color indexed="81"/>
            <rFont val="Calibri"/>
            <family val="2"/>
          </rPr>
          <t>Nº de participantes que  finalizan el módulo</t>
        </r>
      </text>
    </comment>
    <comment ref="CB163" authorId="0" shapeId="0">
      <text>
        <r>
          <rPr>
            <sz val="10"/>
            <color indexed="81"/>
            <rFont val="Calibri"/>
            <family val="2"/>
          </rPr>
          <t>Nº de participantes que inician el módulo</t>
        </r>
      </text>
    </comment>
    <comment ref="CC163" authorId="0" shapeId="0">
      <text>
        <r>
          <rPr>
            <sz val="10"/>
            <color indexed="81"/>
            <rFont val="Calibri"/>
            <family val="2"/>
          </rPr>
          <t>Nº de participantes que  finalizan el módulo</t>
        </r>
      </text>
    </comment>
    <comment ref="CD163" authorId="0" shapeId="0">
      <text>
        <r>
          <rPr>
            <sz val="10"/>
            <color indexed="81"/>
            <rFont val="Calibri"/>
            <family val="2"/>
          </rPr>
          <t>Nº de participantes que inician el módulo</t>
        </r>
      </text>
    </comment>
    <comment ref="CE163" authorId="0" shapeId="0">
      <text>
        <r>
          <rPr>
            <sz val="10"/>
            <color indexed="81"/>
            <rFont val="Calibri"/>
            <family val="2"/>
          </rPr>
          <t>Nº de participantes que  finalizan el módulo</t>
        </r>
      </text>
    </comment>
    <comment ref="CF163" authorId="0" shapeId="0">
      <text>
        <r>
          <rPr>
            <sz val="10"/>
            <color indexed="81"/>
            <rFont val="Calibri"/>
            <family val="2"/>
          </rPr>
          <t>Nº de participantes que inician el módulo</t>
        </r>
      </text>
    </comment>
    <comment ref="CG163" authorId="0" shapeId="0">
      <text>
        <r>
          <rPr>
            <sz val="10"/>
            <color indexed="81"/>
            <rFont val="Calibri"/>
            <family val="2"/>
          </rPr>
          <t>Nº de participantes que finalizan el módulo</t>
        </r>
      </text>
    </comment>
    <comment ref="CH163" authorId="0" shapeId="0">
      <text>
        <r>
          <rPr>
            <sz val="10"/>
            <color indexed="81"/>
            <rFont val="Calibri"/>
            <family val="2"/>
          </rPr>
          <t>Nº de participantes que inician el módulo</t>
        </r>
      </text>
    </comment>
    <comment ref="CI163" authorId="0" shapeId="0">
      <text>
        <r>
          <rPr>
            <sz val="10"/>
            <color indexed="81"/>
            <rFont val="Calibri"/>
            <family val="2"/>
          </rPr>
          <t>Nº de participantes que  finalizan el módulo</t>
        </r>
      </text>
    </comment>
    <comment ref="CK163" authorId="0" shapeId="0">
      <text>
        <r>
          <rPr>
            <sz val="10"/>
            <color indexed="81"/>
            <rFont val="Calibri"/>
            <family val="2"/>
          </rPr>
          <t>Nº de participantes que han finalizado al menos un módulo de  Formación profesional para el Empleo</t>
        </r>
      </text>
    </comment>
    <comment ref="CM163" authorId="0" shapeId="0">
      <text>
        <r>
          <rPr>
            <sz val="10"/>
            <color indexed="81"/>
            <rFont val="Calibri"/>
            <family val="2"/>
            <scheme val="minor"/>
          </rPr>
          <t>Nº de personas que completan el Área Competencial</t>
        </r>
      </text>
    </comment>
  </commentList>
</comments>
</file>

<file path=xl/comments2.xml><?xml version="1.0" encoding="utf-8"?>
<comments xmlns="http://schemas.openxmlformats.org/spreadsheetml/2006/main">
  <authors>
    <author>BLANCO BAÑOS, GEMA</author>
  </authors>
  <commentList>
    <comment ref="H163" authorId="0" shapeId="0">
      <text>
        <r>
          <rPr>
            <sz val="10"/>
            <color indexed="81"/>
            <rFont val="Calibri"/>
            <family val="2"/>
          </rPr>
          <t>Nº de participantes que han recibido activación para la participación del itinerario</t>
        </r>
      </text>
    </comment>
    <comment ref="K163" authorId="0" shapeId="0">
      <text>
        <r>
          <rPr>
            <sz val="10"/>
            <color indexed="81"/>
            <rFont val="Calibri"/>
            <family val="2"/>
          </rPr>
          <t>Nº de participantes que han recibido Atención social integral</t>
        </r>
      </text>
    </comment>
    <comment ref="N163" authorId="0" shapeId="0">
      <text>
        <r>
          <rPr>
            <sz val="10"/>
            <color indexed="81"/>
            <rFont val="Calibri"/>
            <family val="2"/>
          </rPr>
          <t>Nº de participantes que han recibido Orientación laboral</t>
        </r>
      </text>
    </comment>
    <comment ref="Q163" authorId="0" shapeId="0">
      <text>
        <r>
          <rPr>
            <sz val="10"/>
            <color indexed="81"/>
            <rFont val="Calibri"/>
            <family val="2"/>
          </rPr>
          <t>Nº de participantes que han recibido seguimiento en la fase de empleo</t>
        </r>
      </text>
    </comment>
    <comment ref="S163" authorId="0" shapeId="0">
      <text>
        <r>
          <rPr>
            <sz val="10"/>
            <color indexed="81"/>
            <rFont val="Calibri"/>
            <family val="2"/>
          </rPr>
          <t>Nº de participantes que han completado el Área de Acompañamiento de integral técnico</t>
        </r>
      </text>
    </comment>
  </commentList>
</comments>
</file>

<file path=xl/comments3.xml><?xml version="1.0" encoding="utf-8"?>
<comments xmlns="http://schemas.openxmlformats.org/spreadsheetml/2006/main">
  <authors>
    <author>BLANCO BAÑOS, GEMA</author>
  </authors>
  <commentList>
    <comment ref="L8" authorId="0" shapeId="0">
      <text>
        <r>
          <rPr>
            <sz val="10"/>
            <color indexed="81"/>
            <rFont val="Calibri"/>
            <family val="2"/>
            <scheme val="minor"/>
          </rPr>
          <t>Indicar nombre de la actuación y número de horas y cliquear la "Checkbox" en caso de que la formación sea becada</t>
        </r>
      </text>
    </comment>
    <comment ref="O8" authorId="0" shapeId="0">
      <text>
        <r>
          <rPr>
            <sz val="10"/>
            <color indexed="81"/>
            <rFont val="Calibri"/>
            <family val="2"/>
            <scheme val="minor"/>
          </rPr>
          <t>Indicar nombre de la actuación y número de horas y cliquear la "Checkbox" en caso de que la formación sea becada</t>
        </r>
      </text>
    </comment>
    <comment ref="R8" authorId="0" shapeId="0">
      <text>
        <r>
          <rPr>
            <sz val="10"/>
            <color indexed="81"/>
            <rFont val="Calibri"/>
            <family val="2"/>
            <scheme val="minor"/>
          </rPr>
          <t>Indicar nombre de la actuación y número de horas y cliquear la "Checkbox" en caso de que la formación sea becada</t>
        </r>
      </text>
    </comment>
    <comment ref="U8" authorId="0" shapeId="0">
      <text>
        <r>
          <rPr>
            <sz val="10"/>
            <color indexed="81"/>
            <rFont val="Calibri"/>
            <family val="2"/>
            <scheme val="minor"/>
          </rPr>
          <t>Indicar nombre de la actuación y número de horas y cliquear la "Checkbox" en caso de que la formación sea becada</t>
        </r>
      </text>
    </comment>
    <comment ref="Z8" authorId="0" shapeId="0">
      <text>
        <r>
          <rPr>
            <sz val="10"/>
            <color indexed="81"/>
            <rFont val="Calibri"/>
            <family val="2"/>
            <scheme val="minor"/>
          </rPr>
          <t>Indicar nombre de la actuación y número de horas y cliquear la "Checkbox" en caso de que la formación sea becada</t>
        </r>
      </text>
    </comment>
    <comment ref="AC8" authorId="0" shapeId="0">
      <text>
        <r>
          <rPr>
            <sz val="10"/>
            <color indexed="81"/>
            <rFont val="Calibri"/>
            <family val="2"/>
            <scheme val="minor"/>
          </rPr>
          <t>Indicar nombre de la actuación y número de horas y cliquear la "Checkbox" en caso de que la formación sea becada</t>
        </r>
      </text>
    </comment>
    <comment ref="AF8" authorId="0" shapeId="0">
      <text>
        <r>
          <rPr>
            <sz val="10"/>
            <color indexed="81"/>
            <rFont val="Calibri"/>
            <family val="2"/>
            <scheme val="minor"/>
          </rPr>
          <t>Indicar nombre de la actuación y número de horas y cliquear la "Checkbox" en caso de que la formación sea becada</t>
        </r>
      </text>
    </comment>
    <comment ref="AI8" authorId="0" shapeId="0">
      <text>
        <r>
          <rPr>
            <sz val="10"/>
            <color indexed="81"/>
            <rFont val="Calibri"/>
            <family val="2"/>
            <scheme val="minor"/>
          </rPr>
          <t>Indicar nombre de la actuación y número de horas y cliquear la "Checkbox" en caso de que la formación sea becada</t>
        </r>
      </text>
    </comment>
    <comment ref="AN8" authorId="0" shapeId="0">
      <text>
        <r>
          <rPr>
            <sz val="10"/>
            <color indexed="81"/>
            <rFont val="Calibri"/>
            <family val="2"/>
            <scheme val="minor"/>
          </rPr>
          <t>Indicar nombre de la actuación y número de horas y cliquear la "Checkbox" en caso de que la formación sea becada</t>
        </r>
      </text>
    </comment>
    <comment ref="AQ8" authorId="0" shapeId="0">
      <text>
        <r>
          <rPr>
            <sz val="10"/>
            <color indexed="81"/>
            <rFont val="Calibri"/>
            <family val="2"/>
            <scheme val="minor"/>
          </rPr>
          <t>Indicar nombre de la actuación y número de horas y cliquear la "Checkbox" en caso de que la formación sea becada</t>
        </r>
      </text>
    </comment>
    <comment ref="AT8" authorId="0" shapeId="0">
      <text>
        <r>
          <rPr>
            <sz val="10"/>
            <color indexed="81"/>
            <rFont val="Calibri"/>
            <family val="2"/>
            <scheme val="minor"/>
          </rPr>
          <t>Indicar nombre de la actuación y número de horas y cliquear la "Checkbox" en caso de que la formación sea becada</t>
        </r>
      </text>
    </comment>
    <comment ref="AW8" authorId="0" shapeId="0">
      <text>
        <r>
          <rPr>
            <sz val="10"/>
            <color indexed="81"/>
            <rFont val="Calibri"/>
            <family val="2"/>
            <scheme val="minor"/>
          </rPr>
          <t>Indicar nombre de la actuación y número de horas y cliquear la "Checkbox" en caso de que la formación sea becada</t>
        </r>
      </text>
    </comment>
    <comment ref="BB8" authorId="0" shapeId="0">
      <text>
        <r>
          <rPr>
            <sz val="10"/>
            <color indexed="81"/>
            <rFont val="Calibri"/>
            <family val="2"/>
            <scheme val="minor"/>
          </rPr>
          <t>Indicar nombre de la actuación y número de horas y cliquear la "Checkbox" en caso de que la formación sea becada</t>
        </r>
      </text>
    </comment>
    <comment ref="BE8" authorId="0" shapeId="0">
      <text>
        <r>
          <rPr>
            <sz val="10"/>
            <color indexed="81"/>
            <rFont val="Calibri"/>
            <family val="2"/>
            <scheme val="minor"/>
          </rPr>
          <t>Indicar nombre de la actuación y número de horas y cliquear la "Checkbox" en caso de que la formación sea becada</t>
        </r>
      </text>
    </comment>
    <comment ref="BJ8" authorId="0" shapeId="0">
      <text>
        <r>
          <rPr>
            <sz val="10"/>
            <color indexed="81"/>
            <rFont val="Calibri"/>
            <family val="2"/>
            <scheme val="minor"/>
          </rPr>
          <t>Indicar nombre de la actuación y número de horas y cliquear la "Checkbox" en caso de que la formación sea becada</t>
        </r>
      </text>
    </comment>
    <comment ref="BM8" authorId="0" shapeId="0">
      <text>
        <r>
          <rPr>
            <sz val="10"/>
            <color indexed="81"/>
            <rFont val="Calibri"/>
            <family val="2"/>
            <scheme val="minor"/>
          </rPr>
          <t>Indicar nombre de la actuación y número de horas y cliquear la "Checkbox" en caso de que la formación sea becada</t>
        </r>
      </text>
    </comment>
    <comment ref="F163" authorId="0" shapeId="0">
      <text>
        <r>
          <rPr>
            <sz val="10"/>
            <color indexed="81"/>
            <rFont val="Calibri"/>
            <family val="2"/>
            <scheme val="minor"/>
          </rPr>
          <t>Nº de personas que han recibido la actuación</t>
        </r>
      </text>
    </comment>
    <comment ref="G163" authorId="0" shapeId="0">
      <text>
        <r>
          <rPr>
            <sz val="10"/>
            <color indexed="81"/>
            <rFont val="Calibri"/>
            <family val="2"/>
            <scheme val="minor"/>
          </rPr>
          <t>Nº de personas que han recibido la actuación</t>
        </r>
      </text>
    </comment>
    <comment ref="H163" authorId="0" shapeId="0">
      <text>
        <r>
          <rPr>
            <sz val="10"/>
            <color indexed="81"/>
            <rFont val="Calibri"/>
            <family val="2"/>
            <scheme val="minor"/>
          </rPr>
          <t>Nº de personas que han recibido la actuación</t>
        </r>
      </text>
    </comment>
    <comment ref="I163" authorId="0" shapeId="0">
      <text>
        <r>
          <rPr>
            <sz val="10"/>
            <color indexed="81"/>
            <rFont val="Calibri"/>
            <family val="2"/>
            <scheme val="minor"/>
          </rPr>
          <t>Nº de personas que han recibido la actuación</t>
        </r>
      </text>
    </comment>
    <comment ref="J163" authorId="0" shapeId="0">
      <text>
        <r>
          <rPr>
            <sz val="10"/>
            <color indexed="81"/>
            <rFont val="Calibri"/>
            <family val="2"/>
            <scheme val="minor"/>
          </rPr>
          <t>Nº de personas que han recibido la actuación de forma individual</t>
        </r>
      </text>
    </comment>
    <comment ref="K163" authorId="0" shapeId="0">
      <text>
        <r>
          <rPr>
            <sz val="10"/>
            <color indexed="81"/>
            <rFont val="Calibri"/>
            <family val="2"/>
          </rPr>
          <t>Nº de participantes que han recibido actividades de activación</t>
        </r>
      </text>
    </comment>
    <comment ref="N163" authorId="0" shapeId="0">
      <text>
        <r>
          <rPr>
            <sz val="9"/>
            <color indexed="81"/>
            <rFont val="Calibri"/>
            <family val="2"/>
            <scheme val="minor"/>
          </rPr>
          <t>Nº de personas que han realizado la actuación y, en caso de que proceda, tienen derecho a beca</t>
        </r>
      </text>
    </comment>
    <comment ref="Q163" authorId="0" shapeId="0">
      <text>
        <r>
          <rPr>
            <sz val="9"/>
            <color indexed="81"/>
            <rFont val="Calibri"/>
            <family val="2"/>
            <scheme val="minor"/>
          </rPr>
          <t>Nº de personas que han realizado la actuación y, en caso de que proceda, tienen derecho a beca</t>
        </r>
      </text>
    </comment>
    <comment ref="T163" authorId="0" shapeId="0">
      <text>
        <r>
          <rPr>
            <sz val="9"/>
            <color indexed="81"/>
            <rFont val="Calibri"/>
            <family val="2"/>
            <scheme val="minor"/>
          </rPr>
          <t>Nº de personas que han realizado la actuación y, en caso de que proceda, tienen derecho a beca</t>
        </r>
      </text>
    </comment>
    <comment ref="W163" authorId="0" shapeId="0">
      <text>
        <r>
          <rPr>
            <sz val="9"/>
            <color indexed="81"/>
            <rFont val="Calibri"/>
            <family val="2"/>
            <scheme val="minor"/>
          </rPr>
          <t>Nº de personas que han realizado la actuación y, en caso de que proceda, tienen derecho a beca</t>
        </r>
      </text>
    </comment>
    <comment ref="X163" authorId="0" shapeId="0">
      <text>
        <r>
          <rPr>
            <sz val="10"/>
            <color indexed="81"/>
            <rFont val="Calibri"/>
            <family val="2"/>
            <scheme val="minor"/>
          </rPr>
          <t>Nº de participantes que han recibido la actuación de forma individual</t>
        </r>
      </text>
    </comment>
    <comment ref="Y163" authorId="0" shapeId="0">
      <text>
        <r>
          <rPr>
            <sz val="10"/>
            <color indexed="81"/>
            <rFont val="Calibri"/>
            <family val="2"/>
          </rPr>
          <t>Nº de participantes que han recibido formación en Competencias básicas de lectoescritura y/o matemáticas</t>
        </r>
      </text>
    </comment>
    <comment ref="AB163" authorId="0" shapeId="0">
      <text>
        <r>
          <rPr>
            <sz val="9"/>
            <color indexed="81"/>
            <rFont val="Calibri"/>
            <family val="2"/>
            <scheme val="minor"/>
          </rPr>
          <t>Nº de personas que han realizado la actuación y, en caso de que proceda, tienen derecho a beca</t>
        </r>
      </text>
    </comment>
    <comment ref="AE163" authorId="0" shapeId="0">
      <text>
        <r>
          <rPr>
            <sz val="9"/>
            <color indexed="81"/>
            <rFont val="Calibri"/>
            <family val="2"/>
            <scheme val="minor"/>
          </rPr>
          <t>Nº de personas que han realizado la actuación y, en caso de que proceda, tienen derecho a beca</t>
        </r>
      </text>
    </comment>
    <comment ref="AH163" authorId="0" shapeId="0">
      <text>
        <r>
          <rPr>
            <sz val="9"/>
            <color indexed="81"/>
            <rFont val="Calibri"/>
            <family val="2"/>
            <scheme val="minor"/>
          </rPr>
          <t>Nº de personas que han realizado la actuación y, en caso de que proceda, tienen derecho a beca</t>
        </r>
      </text>
    </comment>
    <comment ref="AK163" authorId="0" shapeId="0">
      <text>
        <r>
          <rPr>
            <sz val="9"/>
            <color indexed="81"/>
            <rFont val="Calibri"/>
            <family val="2"/>
            <scheme val="minor"/>
          </rPr>
          <t>Nº de personas que han realizado la actuación y, en caso de que proceda, tienen derecho a beca</t>
        </r>
      </text>
    </comment>
    <comment ref="AL163" authorId="0" shapeId="0">
      <text>
        <r>
          <rPr>
            <sz val="10"/>
            <color indexed="81"/>
            <rFont val="Calibri"/>
            <family val="2"/>
            <scheme val="minor"/>
          </rPr>
          <t>Nº de participantes que han recibido la actuación de forma individual</t>
        </r>
      </text>
    </comment>
    <comment ref="AM163" authorId="0" shapeId="0">
      <text>
        <r>
          <rPr>
            <sz val="10"/>
            <color indexed="81"/>
            <rFont val="Calibri"/>
            <family val="2"/>
          </rPr>
          <t>Nº de participantes que han recibido formación complementaria</t>
        </r>
      </text>
    </comment>
    <comment ref="AP163" authorId="0" shapeId="0">
      <text>
        <r>
          <rPr>
            <sz val="9"/>
            <color indexed="81"/>
            <rFont val="Calibri"/>
            <family val="2"/>
            <scheme val="minor"/>
          </rPr>
          <t>Nº de personas que han realizado la actuación y, en caso de que proceda, tienen derecho a beca</t>
        </r>
      </text>
    </comment>
    <comment ref="AS163" authorId="0" shapeId="0">
      <text>
        <r>
          <rPr>
            <sz val="9"/>
            <color indexed="81"/>
            <rFont val="Calibri"/>
            <family val="2"/>
            <scheme val="minor"/>
          </rPr>
          <t>Nº de personas que han realizado la actuación y, en caso de que proceda, tienen derecho a beca</t>
        </r>
      </text>
    </comment>
    <comment ref="AV163" authorId="0" shapeId="0">
      <text>
        <r>
          <rPr>
            <sz val="9"/>
            <color indexed="81"/>
            <rFont val="Calibri"/>
            <family val="2"/>
            <scheme val="minor"/>
          </rPr>
          <t>Nº de personas que han realizado la actuación y, en caso de que proceda, tienen derecho a beca</t>
        </r>
      </text>
    </comment>
    <comment ref="AY163" authorId="0" shapeId="0">
      <text>
        <r>
          <rPr>
            <sz val="9"/>
            <color indexed="81"/>
            <rFont val="Calibri"/>
            <family val="2"/>
            <scheme val="minor"/>
          </rPr>
          <t>Nº de personas que han realizado la actuación y, en caso de que proceda, tienen derecho a beca</t>
        </r>
      </text>
    </comment>
    <comment ref="AZ163" authorId="0" shapeId="0">
      <text>
        <r>
          <rPr>
            <sz val="10"/>
            <color indexed="81"/>
            <rFont val="Calibri"/>
            <family val="2"/>
            <scheme val="minor"/>
          </rPr>
          <t>Nº de participantes que han recibido la actuación de forma individual</t>
        </r>
      </text>
    </comment>
    <comment ref="BA163" authorId="0" shapeId="0">
      <text>
        <r>
          <rPr>
            <sz val="10"/>
            <color indexed="81"/>
            <rFont val="Calibri"/>
            <family val="2"/>
          </rPr>
          <t>Nº de participantes que han recibido formación en Igualdad de género y no discriminación</t>
        </r>
      </text>
    </comment>
    <comment ref="BD163" authorId="0" shapeId="0">
      <text>
        <r>
          <rPr>
            <sz val="9"/>
            <color indexed="81"/>
            <rFont val="Calibri"/>
            <family val="2"/>
            <scheme val="minor"/>
          </rPr>
          <t>Nº de personas que han realizado la actuación y, en caso de que proceda, tienen derecho a beca</t>
        </r>
      </text>
    </comment>
    <comment ref="BG163" authorId="0" shapeId="0">
      <text>
        <r>
          <rPr>
            <sz val="9"/>
            <color indexed="81"/>
            <rFont val="Calibri"/>
            <family val="2"/>
            <scheme val="minor"/>
          </rPr>
          <t>Nº de personas que han realizado la actuación y, en caso de que proceda, tienen derecho a beca</t>
        </r>
      </text>
    </comment>
    <comment ref="BH163" authorId="0" shapeId="0">
      <text>
        <r>
          <rPr>
            <sz val="10"/>
            <color indexed="81"/>
            <rFont val="Calibri"/>
            <family val="2"/>
            <scheme val="minor"/>
          </rPr>
          <t>Nº de participantes que han recibido la actuación de forma individual</t>
        </r>
      </text>
    </comment>
    <comment ref="BI163" authorId="0" shapeId="0">
      <text>
        <r>
          <rPr>
            <sz val="10"/>
            <color indexed="81"/>
            <rFont val="Calibri"/>
            <family val="2"/>
          </rPr>
          <t>Nº de participantes que han recibido formación en Desarrollo sostenible, respeto y cuidado del Medio Ambiente</t>
        </r>
      </text>
    </comment>
    <comment ref="BL163" authorId="0" shapeId="0">
      <text>
        <r>
          <rPr>
            <sz val="9"/>
            <color indexed="81"/>
            <rFont val="Calibri"/>
            <family val="2"/>
            <scheme val="minor"/>
          </rPr>
          <t>Nº de personas que han realizado la actuación y, en caso de que proceda, tienen derecho a beca</t>
        </r>
      </text>
    </comment>
    <comment ref="BO163" authorId="0" shapeId="0">
      <text>
        <r>
          <rPr>
            <sz val="9"/>
            <color indexed="81"/>
            <rFont val="Calibri"/>
            <family val="2"/>
            <scheme val="minor"/>
          </rPr>
          <t>Nº de personas que han realizado la actuación y, en caso de que proceda, tienen derecho a beca</t>
        </r>
      </text>
    </comment>
    <comment ref="BP163" authorId="0" shapeId="0">
      <text>
        <r>
          <rPr>
            <sz val="10"/>
            <color indexed="81"/>
            <rFont val="Calibri"/>
            <family val="2"/>
            <scheme val="minor"/>
          </rPr>
          <t>Nº de participantes que han recibido la actuación de forma individual</t>
        </r>
      </text>
    </comment>
    <comment ref="BQ163" authorId="0" shapeId="0">
      <text>
        <r>
          <rPr>
            <sz val="10"/>
            <color indexed="81"/>
            <rFont val="Calibri"/>
            <family val="2"/>
          </rPr>
          <t>Nº de participantes que han recibido actuaciones innovadoras</t>
        </r>
      </text>
    </comment>
    <comment ref="BS163" authorId="0" shapeId="0">
      <text>
        <r>
          <rPr>
            <sz val="10"/>
            <color indexed="81"/>
            <rFont val="Calibri"/>
            <family val="2"/>
            <scheme val="minor"/>
          </rPr>
          <t>Nº de personas que han completado el Área Complementaria</t>
        </r>
      </text>
    </comment>
  </commentList>
</comments>
</file>

<file path=xl/comments4.xml><?xml version="1.0" encoding="utf-8"?>
<comments xmlns="http://schemas.openxmlformats.org/spreadsheetml/2006/main">
  <authors>
    <author>BLANCO BAÑOS, GEMA</author>
  </authors>
  <commentList>
    <comment ref="V8" authorId="0" shapeId="0">
      <text>
        <r>
          <rPr>
            <b/>
            <sz val="11"/>
            <color indexed="81"/>
            <rFont val="Calibri"/>
            <family val="2"/>
            <scheme val="minor"/>
          </rPr>
          <t>El porcentaje de personas participantes a las que se le aplique esta condición 
deberá ser inferior al 25%.</t>
        </r>
      </text>
    </comment>
  </commentList>
</comments>
</file>

<file path=xl/sharedStrings.xml><?xml version="1.0" encoding="utf-8"?>
<sst xmlns="http://schemas.openxmlformats.org/spreadsheetml/2006/main" count="408" uniqueCount="153">
  <si>
    <t>DATOS PARTICIPANTE</t>
  </si>
  <si>
    <t>ATENCIÓN SOCIAL INTEGRAL</t>
  </si>
  <si>
    <t>APELLIDOS</t>
  </si>
  <si>
    <t>NOMBRE</t>
  </si>
  <si>
    <t>DNI/NIE</t>
  </si>
  <si>
    <t>FORMACIÓN COMPLEMENTARIA</t>
  </si>
  <si>
    <t>INDIVIDUAL
(HORAS)</t>
  </si>
  <si>
    <t>GRUPAL
(HORAS)</t>
  </si>
  <si>
    <t>FECHA INCORPORACIÓN</t>
  </si>
  <si>
    <t>TOTAL
(HORAS)</t>
  </si>
  <si>
    <t>"ACTUACIÓN 1"</t>
  </si>
  <si>
    <t>ACTUACIONES ESPECÍFICAS DE LA ENTIDAD</t>
  </si>
  <si>
    <t>"ACTUACIÓN 2"</t>
  </si>
  <si>
    <t>"ACTUACIÓN 3"</t>
  </si>
  <si>
    <t>"ACTUACIÓN 4"</t>
  </si>
  <si>
    <t>"ACTUACIÓN 5"</t>
  </si>
  <si>
    <t>"ACTUACIÓN 6"</t>
  </si>
  <si>
    <t>"ACTUACIÓN 7"</t>
  </si>
  <si>
    <t>"ACTUACIÓN 8"</t>
  </si>
  <si>
    <t>"ACTUACIÓN 9"</t>
  </si>
  <si>
    <t>"ACTUACIÓN 10"</t>
  </si>
  <si>
    <t>DE CONTINUIDAD/
NUEVA INCORPORACIÓN</t>
  </si>
  <si>
    <t>ENTIDAD</t>
  </si>
  <si>
    <t>EXPEDIENTE</t>
  </si>
  <si>
    <t>FECHA DE SALIDA</t>
  </si>
  <si>
    <t>CÓDIGO 19</t>
  </si>
  <si>
    <t>DE CONTINUIDAD</t>
  </si>
  <si>
    <t>NUEVA INCORPORACIÓN</t>
  </si>
  <si>
    <t>HORAS NECESARIAS</t>
  </si>
  <si>
    <t>HORAS REALIZADAS</t>
  </si>
  <si>
    <t>ÁMBITO SOCIOLABORAL</t>
  </si>
  <si>
    <t>ÁMBITO PRELABORAL</t>
  </si>
  <si>
    <t>ORIENTACIÓN LABORAL</t>
  </si>
  <si>
    <t>SEGUIMIENTO EN LA FASE DE EMPLEO</t>
  </si>
  <si>
    <t>ACTIVIDADES DE ACTIVACIÓN</t>
  </si>
  <si>
    <t>FORMACIÓN EN COMPETENCIAS BÁSICAS DE LECTOESCRITURA Y/O MATEMÁTICAS</t>
  </si>
  <si>
    <t>ACTUACIONES INNOVADORAS</t>
  </si>
  <si>
    <t>FINALIZA ÁREA COMPLEMENTARIA</t>
  </si>
  <si>
    <t>TOTAL ÁREAS SUPERADAS</t>
  </si>
  <si>
    <t>TOTAL HORAS
 ÁMBITO PRELABORAL</t>
  </si>
  <si>
    <t>TOTAL HORAS
ÁMBITO SOCIOLABORAL</t>
  </si>
  <si>
    <t>FORMACIÓN EN IGUALDAD DE GÉNERO Y NO DISCRIMINACIÓN</t>
  </si>
  <si>
    <t>DESARROLLO SOSTENIBLE, RESPETO Y CUIDADO DEL MEDIO AMBIENTE</t>
  </si>
  <si>
    <t>AYUDAS Y PRESTACIONES</t>
  </si>
  <si>
    <t>RBI/APIPS</t>
  </si>
  <si>
    <t>OTRAS</t>
  </si>
  <si>
    <t>IMV</t>
  </si>
  <si>
    <t>TOTAL HORAS
 ÁMBITO FORMACIÓN PROFESIONAL</t>
  </si>
  <si>
    <t>HORAS RECIBIDAS</t>
  </si>
  <si>
    <t>FINALIZA MÓDULO</t>
  </si>
  <si>
    <t>TOTAL MÓDULOS</t>
  </si>
  <si>
    <t>RAI</t>
  </si>
  <si>
    <t>APIS</t>
  </si>
  <si>
    <t>INSTRUCCIONES PARA CUMPLIMENTAR LA RELACIÓN DE ACTUACIONES</t>
  </si>
  <si>
    <t>HORAS NECESARIAS SIN REDONDEO</t>
  </si>
  <si>
    <t>Los datos consignados en este documento serán tratados de acuerdo al Reglamento 2016/679 del Parlamento Europeo y del Consejo y la Ley Orgánica 3/2018, de 5 de diciembre, de Protección de Datos Personales y Garantía de los Derechos Digitales.</t>
  </si>
  <si>
    <t>RESULTADOS</t>
  </si>
  <si>
    <t>TOTAL HORAS
 ÁMBITO COMBINADO</t>
  </si>
  <si>
    <t>Nº de personas participantes que han realizado al menos un módulo</t>
  </si>
  <si>
    <t>ÁMBITO COMBINADO</t>
  </si>
  <si>
    <t>FIN SUSPENSIÓN
PERIODO 1</t>
  </si>
  <si>
    <t>INICIO SUSPENSIÓN
PERIODO 2</t>
  </si>
  <si>
    <t>FIN SUSPENSIÓN
PERIODO 2</t>
  </si>
  <si>
    <t>CAUSAS SUSPENSIÓN</t>
  </si>
  <si>
    <t>INICIO SUSPENSIÓN
PERIODO 1</t>
  </si>
  <si>
    <t>ACTIVACIÓN PARA LA PARTICIPACIÓN EN IIIA</t>
  </si>
  <si>
    <t>TIEMPO SUSPENSIÓN</t>
  </si>
  <si>
    <t>ÁREA DE MEJORA COMPETENCIAL</t>
  </si>
  <si>
    <r>
      <t xml:space="preserve">3. En las COLUMNAS F-G, indicar si la persona participantes es de </t>
    </r>
    <r>
      <rPr>
        <b/>
        <sz val="11"/>
        <color indexed="8"/>
        <rFont val="Calibri"/>
        <family val="2"/>
      </rPr>
      <t>NUEVA INCORPORACIÓN</t>
    </r>
    <r>
      <rPr>
        <sz val="11"/>
        <color theme="1"/>
        <rFont val="Calibri"/>
        <family val="2"/>
        <scheme val="minor"/>
      </rPr>
      <t xml:space="preserve"> o de </t>
    </r>
    <r>
      <rPr>
        <b/>
        <sz val="11"/>
        <color indexed="8"/>
        <rFont val="Calibri"/>
        <family val="2"/>
      </rPr>
      <t>CONTINUIDAD,</t>
    </r>
    <r>
      <rPr>
        <sz val="11"/>
        <color theme="1"/>
        <rFont val="Calibri"/>
        <family val="2"/>
        <scheme val="minor"/>
      </rPr>
      <t xml:space="preserve"> seleccionando la opción correspondiente de la lista desplegable.</t>
    </r>
  </si>
  <si>
    <t>ÁREA DE ACOMPAÑAMIENTO INTEGRAL TECNICO</t>
  </si>
  <si>
    <t>ÁREA COMPLEMENTARIA</t>
  </si>
  <si>
    <r>
      <t xml:space="preserve">La herramienta RAPP se configura en </t>
    </r>
    <r>
      <rPr>
        <b/>
        <sz val="11"/>
        <color theme="1"/>
        <rFont val="Calibri"/>
        <family val="2"/>
        <scheme val="minor"/>
      </rPr>
      <t>cinco pestañas.</t>
    </r>
    <r>
      <rPr>
        <sz val="11"/>
        <color theme="1"/>
        <rFont val="Calibri"/>
        <family val="2"/>
        <scheme val="minor"/>
      </rPr>
      <t xml:space="preserve">
</t>
    </r>
  </si>
  <si>
    <t>PROGRAMA 1: Activación de la empleabilidad de personas en situación de vulnerabilidad social</t>
  </si>
  <si>
    <t>PROYECTO</t>
  </si>
  <si>
    <t>2180: Subvenciones, cofinanciadas por el Fondo Social Europeo Plus, dirigidas a Entidades del Tercer Sector para el desarrollo de Programas de activación de la empleabilidad de personas en situación de vulnerabilidad social</t>
  </si>
  <si>
    <t>ÁREA DE ACOMPAÑAMIENTO INTEGRAL TÉCNICO</t>
  </si>
  <si>
    <t>TOTAL HORAS ÁREA DE ACOMPAÑAMIENTO INTEGRAL TÉCNICO</t>
  </si>
  <si>
    <t>ÁMBITO DE FORMACIÓN PROFESIONAL PARA EL EMPLEO</t>
  </si>
  <si>
    <t>"MÓDULO 1"</t>
  </si>
  <si>
    <t>HORAS</t>
  </si>
  <si>
    <t>XX</t>
  </si>
  <si>
    <t>"MÓDULO 2"</t>
  </si>
  <si>
    <t>"MÓDULO 3"</t>
  </si>
  <si>
    <t>"MÓDULO 4"</t>
  </si>
  <si>
    <t>"MÓDULO 5"</t>
  </si>
  <si>
    <r>
      <t>"MÓDULO 1"
(</t>
    </r>
    <r>
      <rPr>
        <b/>
        <sz val="10"/>
        <color rgb="FFFF0000"/>
        <rFont val="Calibri"/>
        <family val="2"/>
        <scheme val="minor"/>
      </rPr>
      <t xml:space="preserve">XX </t>
    </r>
    <r>
      <rPr>
        <b/>
        <sz val="10"/>
        <color theme="1"/>
        <rFont val="Calibri"/>
        <family val="2"/>
        <scheme val="minor"/>
      </rPr>
      <t>HORAS)</t>
    </r>
  </si>
  <si>
    <r>
      <t>"MÓDULO 2"
(</t>
    </r>
    <r>
      <rPr>
        <b/>
        <sz val="10"/>
        <color rgb="FFFF0000"/>
        <rFont val="Calibri"/>
        <family val="2"/>
        <scheme val="minor"/>
      </rPr>
      <t xml:space="preserve">XX </t>
    </r>
    <r>
      <rPr>
        <b/>
        <sz val="10"/>
        <color theme="1"/>
        <rFont val="Calibri"/>
        <family val="2"/>
        <scheme val="minor"/>
      </rPr>
      <t>HORAS)</t>
    </r>
  </si>
  <si>
    <r>
      <t>"MÓDULO 3"
(</t>
    </r>
    <r>
      <rPr>
        <b/>
        <sz val="10"/>
        <color rgb="FFFF0000"/>
        <rFont val="Calibri"/>
        <family val="2"/>
        <scheme val="minor"/>
      </rPr>
      <t xml:space="preserve">XX </t>
    </r>
    <r>
      <rPr>
        <b/>
        <sz val="10"/>
        <color theme="1"/>
        <rFont val="Calibri"/>
        <family val="2"/>
        <scheme val="minor"/>
      </rPr>
      <t>HORAS)</t>
    </r>
  </si>
  <si>
    <r>
      <t>"MÓDULO 4"
(</t>
    </r>
    <r>
      <rPr>
        <b/>
        <sz val="10"/>
        <color rgb="FFFF0000"/>
        <rFont val="Calibri"/>
        <family val="2"/>
        <scheme val="minor"/>
      </rPr>
      <t>XX</t>
    </r>
    <r>
      <rPr>
        <b/>
        <sz val="10"/>
        <color theme="1"/>
        <rFont val="Calibri"/>
        <family val="2"/>
        <scheme val="minor"/>
      </rPr>
      <t xml:space="preserve"> HORAS)</t>
    </r>
  </si>
  <si>
    <r>
      <t>"MÓDULO 5"
(</t>
    </r>
    <r>
      <rPr>
        <b/>
        <sz val="10"/>
        <color rgb="FFFF0000"/>
        <rFont val="Calibri"/>
        <family val="2"/>
        <scheme val="minor"/>
      </rPr>
      <t>XX</t>
    </r>
    <r>
      <rPr>
        <b/>
        <sz val="10"/>
        <color theme="1"/>
        <rFont val="Calibri"/>
        <family val="2"/>
        <scheme val="minor"/>
      </rPr>
      <t xml:space="preserve"> HORAS)</t>
    </r>
  </si>
  <si>
    <r>
      <t>"MÓDULO 6"
(</t>
    </r>
    <r>
      <rPr>
        <b/>
        <sz val="10"/>
        <color rgb="FFFF0000"/>
        <rFont val="Calibri"/>
        <family val="2"/>
        <scheme val="minor"/>
      </rPr>
      <t xml:space="preserve">XX </t>
    </r>
    <r>
      <rPr>
        <b/>
        <sz val="10"/>
        <color theme="1"/>
        <rFont val="Calibri"/>
        <family val="2"/>
        <scheme val="minor"/>
      </rPr>
      <t>HORAS)</t>
    </r>
  </si>
  <si>
    <r>
      <t>"MÓDULO 7"
(</t>
    </r>
    <r>
      <rPr>
        <b/>
        <sz val="10"/>
        <color rgb="FFFF0000"/>
        <rFont val="Calibri"/>
        <family val="2"/>
        <scheme val="minor"/>
      </rPr>
      <t xml:space="preserve">XX </t>
    </r>
    <r>
      <rPr>
        <b/>
        <sz val="10"/>
        <color theme="1"/>
        <rFont val="Calibri"/>
        <family val="2"/>
        <scheme val="minor"/>
      </rPr>
      <t>HORAS)</t>
    </r>
  </si>
  <si>
    <t>TOTAL MESES REDONDEO</t>
  </si>
  <si>
    <t>TOTAL HORAS ÁREA COMPETENCIAL</t>
  </si>
  <si>
    <r>
      <rPr>
        <b/>
        <sz val="12"/>
        <color theme="1"/>
        <rFont val="Calibri"/>
        <family val="2"/>
        <scheme val="minor"/>
      </rPr>
      <t>ANEXO 14</t>
    </r>
    <r>
      <rPr>
        <b/>
        <u/>
        <sz val="12"/>
        <color theme="1"/>
        <rFont val="Calibri"/>
        <family val="2"/>
        <scheme val="minor"/>
      </rPr>
      <t xml:space="preserve">
REGISTRO DE ACTUACIONES DEL PROYECTO Y PARTICIPANTES</t>
    </r>
  </si>
  <si>
    <r>
      <t>"NOMBRE ACTUACIÓN"
(</t>
    </r>
    <r>
      <rPr>
        <b/>
        <sz val="10"/>
        <color rgb="FFFF0000"/>
        <rFont val="Calibri"/>
        <family val="2"/>
        <scheme val="minor"/>
      </rPr>
      <t xml:space="preserve">XX </t>
    </r>
    <r>
      <rPr>
        <b/>
        <sz val="10"/>
        <color theme="1"/>
        <rFont val="Calibri"/>
        <family val="2"/>
        <scheme val="minor"/>
      </rPr>
      <t>HORAS)</t>
    </r>
  </si>
  <si>
    <t xml:space="preserve"> </t>
  </si>
  <si>
    <t>"NOMBRE ACTUACIÓN"</t>
  </si>
  <si>
    <t>TOTAL HORAS ÁREA COMPLEMENTARIA</t>
  </si>
  <si>
    <t>MESES SIN REDONDEO SIN SUSPENSIÓN</t>
  </si>
  <si>
    <t>HORAS NECESARIAS 1 y 2 meses</t>
  </si>
  <si>
    <t>HORAS NECESARIAS sin 1 y 2 meses</t>
  </si>
  <si>
    <t>REDONDEO</t>
  </si>
  <si>
    <t>PARTICIPANTES QUE COMPLETAN EL IIIA TRAS APLICAR PORCENTAJE CORRECTOR</t>
  </si>
  <si>
    <t>DIFERENCIA HORAS NECESARIAS Y REALIZADAS</t>
  </si>
  <si>
    <t>PORCENTAJE FINALIZACIÓN IIIA</t>
  </si>
  <si>
    <t>FINALIZA ÁREA ACOMPAÑAMIENTO INTEGRAL TÉCNICO</t>
  </si>
  <si>
    <t>Redondeo 1 Y 2 MESES</t>
  </si>
  <si>
    <t>TOTAL MESES</t>
  </si>
  <si>
    <r>
      <t xml:space="preserve">1. Cumplimentar los </t>
    </r>
    <r>
      <rPr>
        <b/>
        <sz val="11"/>
        <color indexed="8"/>
        <rFont val="Calibri"/>
        <family val="2"/>
      </rPr>
      <t>DATOS</t>
    </r>
    <r>
      <rPr>
        <sz val="11"/>
        <color indexed="8"/>
        <rFont val="Calibri"/>
        <family val="2"/>
      </rPr>
      <t xml:space="preserve"> del proyecto:
</t>
    </r>
    <r>
      <rPr>
        <i/>
        <sz val="11"/>
        <color indexed="8"/>
        <rFont val="Calibri"/>
        <family val="2"/>
      </rPr>
      <t xml:space="preserve">
</t>
    </r>
  </si>
  <si>
    <r>
      <t xml:space="preserve">4.En la COLUMNA H, indicar en la lista desplegable “SI” en aquellas personas que hayan sido derivadas al SEF para su inscripción con el </t>
    </r>
    <r>
      <rPr>
        <b/>
        <sz val="11"/>
        <color theme="1"/>
        <rFont val="Calibri"/>
        <family val="2"/>
        <scheme val="minor"/>
      </rPr>
      <t>CÓDIGO 19</t>
    </r>
    <r>
      <rPr>
        <sz val="11"/>
        <color theme="1"/>
        <rFont val="Calibri"/>
        <family val="2"/>
        <scheme val="minor"/>
      </rPr>
      <t xml:space="preserve"> y “NO” en las que no.</t>
    </r>
  </si>
  <si>
    <r>
      <t>5. En la COLUMNA I, indicar en la lista desplegable “SI” las personas</t>
    </r>
    <r>
      <rPr>
        <b/>
        <sz val="11"/>
        <color theme="1"/>
        <rFont val="Calibri"/>
        <family val="2"/>
        <scheme val="minor"/>
      </rPr>
      <t xml:space="preserve"> BENEFICIARIAS de RBI o APIPS</t>
    </r>
    <r>
      <rPr>
        <sz val="11"/>
        <color theme="1"/>
        <rFont val="Calibri"/>
        <family val="2"/>
        <scheme val="minor"/>
      </rPr>
      <t xml:space="preserve"> y “NO” las que no lo sean. Así mismo, en la COLUMNA J se podrán introducir</t>
    </r>
    <r>
      <rPr>
        <b/>
        <sz val="11"/>
        <color theme="1"/>
        <rFont val="Calibri"/>
        <family val="2"/>
        <scheme val="minor"/>
      </rPr>
      <t xml:space="preserve"> OTRAS AYUDAS Y PRESTACIONES</t>
    </r>
    <r>
      <rPr>
        <sz val="11"/>
        <color theme="1"/>
        <rFont val="Calibri"/>
        <family val="2"/>
        <scheme val="minor"/>
      </rPr>
      <t xml:space="preserve">, seleccionando de igual modo la opción correspondiente:
     a. IMV: Ingreso Mínimo Vital.
     b. RAI: Renta Activa de Inserción.
     c. APIS: Ayudas para Programas de Integración Sociolaboral.
     d. Otras.
</t>
    </r>
  </si>
  <si>
    <r>
      <t xml:space="preserve">7. En las COLUMNAS M-Q, se reservan espacios para registrar, en su caso, posibles </t>
    </r>
    <r>
      <rPr>
        <b/>
        <sz val="11"/>
        <rFont val="Calibri"/>
        <family val="2"/>
      </rPr>
      <t xml:space="preserve">PERIODOS DE SUSPENSIÓN </t>
    </r>
    <r>
      <rPr>
        <sz val="11"/>
        <rFont val="Calibri"/>
        <family val="2"/>
      </rPr>
      <t>del IIIA del participante en el proyecto, según se recoge en el artículo 8 punto 3.2 de la Resolución de Convocatoria.</t>
    </r>
  </si>
  <si>
    <r>
      <t xml:space="preserve">8. En la COLUMNA R, indicar la </t>
    </r>
    <r>
      <rPr>
        <b/>
        <sz val="11"/>
        <rFont val="Calibri"/>
        <family val="2"/>
      </rPr>
      <t>FECHA DE SALIDA</t>
    </r>
    <r>
      <rPr>
        <sz val="11"/>
        <rFont val="Calibri"/>
        <family val="2"/>
      </rPr>
      <t xml:space="preserve"> del proyecto de la persona participante. Indicar con formato fecha XX/XX/XXXX.</t>
    </r>
  </si>
  <si>
    <r>
      <t>1. En el</t>
    </r>
    <r>
      <rPr>
        <b/>
        <sz val="11"/>
        <color theme="6" tint="-0.249977111117893"/>
        <rFont val="Calibri"/>
        <family val="2"/>
        <scheme val="minor"/>
      </rPr>
      <t xml:space="preserve"> ÁREA DE ACOMPAÑAMIENTO INTEGRAL TÉCNICO</t>
    </r>
    <r>
      <rPr>
        <sz val="11"/>
        <color theme="1"/>
        <rFont val="Calibri"/>
        <family val="2"/>
        <scheme val="minor"/>
      </rPr>
      <t xml:space="preserve"> se deberán introducir las horas que ha recibido el o la participante en cada una de las actuaciones (ACTIVACIÓN PARA LA PARTICIPACIÓN DEL ITINERARIO, ATENCIÓN SOCIAL INTEGRAL, ORIENTACIÓN LABORAL Y/O SEGUIMIENTO DE LA FASE DE EMPLEO), teniendo en cuenta que deberá realizar 93 horas en 21 meses o, en su caso, la reducción proporcional si el tiempo de permanencia en el proyecto es inferior.
</t>
    </r>
    <r>
      <rPr>
        <u/>
        <sz val="11"/>
        <color theme="1"/>
        <rFont val="Calibri"/>
        <family val="2"/>
        <scheme val="minor"/>
      </rPr>
      <t xml:space="preserve">Ejemplo de cumplimentación:
</t>
    </r>
    <r>
      <rPr>
        <sz val="11"/>
        <color theme="1"/>
        <rFont val="Calibri"/>
        <family val="2"/>
        <scheme val="minor"/>
      </rPr>
      <t xml:space="preserve">
Al final del área, automáticamente se indicarán las horas necesarias, dependiendo del tiempo de permanencia de la persona en el Proyecto, y las horas que finalmente ha realizado, las cuáles se colorearán en verde cuando se haya cumplido la condición.</t>
    </r>
  </si>
  <si>
    <t>Pestaña reservada a la verificación automática del cumplimiento del IIIA por parte de cada participante. Permite confirmar si el participante:</t>
  </si>
  <si>
    <t>Finalmente, se recogen unas columnas de libre configuración para que la Entidad pueda registrar lo que considere oportuno.</t>
  </si>
  <si>
    <r>
      <t xml:space="preserve">2. Introducir los </t>
    </r>
    <r>
      <rPr>
        <b/>
        <sz val="11"/>
        <color theme="1"/>
        <rFont val="Calibri"/>
        <family val="2"/>
        <scheme val="minor"/>
      </rPr>
      <t>DATOS PERSONALES</t>
    </r>
    <r>
      <rPr>
        <sz val="11"/>
        <color theme="1"/>
        <rFont val="Calibri"/>
        <family val="2"/>
        <scheme val="minor"/>
      </rPr>
      <t xml:space="preserve"> de la persona en las COLUMNAS A, B, C y D.</t>
    </r>
    <r>
      <rPr>
        <b/>
        <sz val="11"/>
        <color theme="1"/>
        <rFont val="Calibri"/>
        <family val="2"/>
        <scheme val="minor"/>
      </rPr>
      <t xml:space="preserve"> </t>
    </r>
    <r>
      <rPr>
        <sz val="11"/>
        <color theme="1"/>
        <rFont val="Calibri"/>
        <family val="2"/>
        <scheme val="minor"/>
      </rPr>
      <t xml:space="preserve">En el resto de pestañas (ÁREA ACOMPAÑAMIENTO INT TEC, ÁREA COMPLEMENTARIA Y RESULTADOS), los datos personales se cumplimentarán de forma automática.
</t>
    </r>
    <r>
      <rPr>
        <b/>
        <sz val="11"/>
        <color theme="1"/>
        <rFont val="Calibri"/>
        <family val="2"/>
        <scheme val="minor"/>
      </rPr>
      <t xml:space="preserve">
</t>
    </r>
  </si>
  <si>
    <r>
      <t xml:space="preserve">Si la formación es becada, se indicará el </t>
    </r>
    <r>
      <rPr>
        <b/>
        <sz val="11"/>
        <color theme="1"/>
        <rFont val="Calibri"/>
        <family val="2"/>
        <scheme val="minor"/>
      </rPr>
      <t xml:space="preserve">nombre de la formación, su duración y se cliqueará la "Checkbox".
</t>
    </r>
    <r>
      <rPr>
        <u/>
        <sz val="11"/>
        <color theme="1"/>
        <rFont val="Calibri"/>
        <family val="2"/>
        <scheme val="minor"/>
      </rPr>
      <t xml:space="preserve">Ejemplo de cumplimentación:
</t>
    </r>
    <r>
      <rPr>
        <sz val="11"/>
        <color theme="1"/>
        <rFont val="Calibri"/>
        <family val="2"/>
        <scheme val="minor"/>
      </rPr>
      <t xml:space="preserve">
</t>
    </r>
    <r>
      <rPr>
        <b/>
        <sz val="11"/>
        <color rgb="FFFF0000"/>
        <rFont val="Calibri"/>
        <family val="2"/>
        <scheme val="minor"/>
      </rPr>
      <t>IMPORTANTE:</t>
    </r>
    <r>
      <rPr>
        <b/>
        <sz val="11"/>
        <color theme="1"/>
        <rFont val="Calibri"/>
        <family val="2"/>
        <scheme val="minor"/>
      </rPr>
      <t xml:space="preserve"> En el caso de haber recuperado alguna sesión de formación becada, se contabilizarán las mismas horas de la sesión en la columna de la formación correspondiente, debiendo coincidir con el “total horas realizadas” del Anexo 12.</t>
    </r>
    <r>
      <rPr>
        <sz val="11"/>
        <color theme="1"/>
        <rFont val="Calibri"/>
        <family val="2"/>
        <scheme val="minor"/>
      </rPr>
      <t xml:space="preserve">
En la columna de </t>
    </r>
    <r>
      <rPr>
        <b/>
        <sz val="11"/>
        <color theme="1"/>
        <rFont val="Calibri"/>
        <family val="2"/>
        <scheme val="minor"/>
      </rPr>
      <t>INDIVIDUAL (HORAS)</t>
    </r>
    <r>
      <rPr>
        <sz val="11"/>
        <color theme="1"/>
        <rFont val="Calibri"/>
        <family val="2"/>
        <scheme val="minor"/>
      </rPr>
      <t xml:space="preserve"> se recogerán el resto de las actuaciones realizadas individualmente con cada participante, NO las sesiones de recuperación de las formaciones becadas.
Se debe tener en cuenta que la persona participante deberá realizar </t>
    </r>
    <r>
      <rPr>
        <b/>
        <sz val="11"/>
        <color theme="1"/>
        <rFont val="Calibri"/>
        <family val="2"/>
        <scheme val="minor"/>
      </rPr>
      <t>70 horas en 21 meses o, en su caso, la reducción proporcional si el tiempo de permanencia en el proyecto es inferior.</t>
    </r>
    <r>
      <rPr>
        <sz val="11"/>
        <color theme="1"/>
        <rFont val="Calibri"/>
        <family val="2"/>
        <scheme val="minor"/>
      </rPr>
      <t xml:space="preserve">
Al final del Área, automáticamente se indicarán las </t>
    </r>
    <r>
      <rPr>
        <b/>
        <sz val="11"/>
        <color theme="1"/>
        <rFont val="Calibri"/>
        <family val="2"/>
        <scheme val="minor"/>
      </rPr>
      <t>horas necesarias,</t>
    </r>
    <r>
      <rPr>
        <sz val="11"/>
        <color theme="1"/>
        <rFont val="Calibri"/>
        <family val="2"/>
        <scheme val="minor"/>
      </rPr>
      <t xml:space="preserve"> dependiendo del tiempo de permanencia de la persona en el Proyecto, y las horas que </t>
    </r>
    <r>
      <rPr>
        <b/>
        <sz val="11"/>
        <color theme="1"/>
        <rFont val="Calibri"/>
        <family val="2"/>
        <scheme val="minor"/>
      </rPr>
      <t xml:space="preserve">finalmente ha realizado.
</t>
    </r>
  </si>
  <si>
    <t>HORAS RECUPERADAS</t>
  </si>
  <si>
    <t>GRUPAL (HORAS)</t>
  </si>
  <si>
    <t>TOTAL (HORAS)</t>
  </si>
  <si>
    <t>PERSONAS ATENDIDAS</t>
  </si>
  <si>
    <t>PARTICIPANTES DEL PROYECTO</t>
  </si>
  <si>
    <t>Han permanecido por tiempo inferior a un mes y no han realizado las 12 horas</t>
  </si>
  <si>
    <t>ANEXO 14
REGISTRO DE ACTUACIONES DEL PROYECTO Y PARTICIPANTES</t>
  </si>
  <si>
    <t>Han permanecido por tiempo superior a un mes e inferior a dos meses y no han realizado las 24 horas</t>
  </si>
  <si>
    <t>% CORRECTOR ÁREA MEJORA COMPETENCIAL</t>
  </si>
  <si>
    <t>% CORRECTOR ÁREA ACOMPAÑAMIENTO INTEGRAL TÉCNICO</t>
  </si>
  <si>
    <t>% CORRECTOR ÁREA COMPLEMENTARIA</t>
  </si>
  <si>
    <t>HORAS TOTALES REALIZADAS DEL IIIA</t>
  </si>
  <si>
    <t>PERSONAS PARTICIPANTES QUE FINALIZAN EL IIIA</t>
  </si>
  <si>
    <r>
      <t xml:space="preserve">
</t>
    </r>
    <r>
      <rPr>
        <b/>
        <sz val="12"/>
        <color theme="1"/>
        <rFont val="Calibri"/>
        <family val="2"/>
        <scheme val="minor"/>
      </rPr>
      <t>ANEXO 14</t>
    </r>
    <r>
      <rPr>
        <b/>
        <u/>
        <sz val="12"/>
        <color theme="1"/>
        <rFont val="Calibri"/>
        <family val="2"/>
        <scheme val="minor"/>
      </rPr>
      <t xml:space="preserve">
REGISTRO DE ACTUACIONES DEL PROYECTO Y PARTICIPANTES</t>
    </r>
  </si>
  <si>
    <t>MENOS DE 1 MES Y FINALIZA IIIA</t>
  </si>
  <si>
    <t>1 A 2 MESES Y FINALIZA IIIA</t>
  </si>
  <si>
    <t>HORAS TOTALES NECESARIAS IIIA</t>
  </si>
  <si>
    <r>
      <t xml:space="preserve">
En el ámbito de </t>
    </r>
    <r>
      <rPr>
        <b/>
        <sz val="11"/>
        <color theme="1"/>
        <rFont val="Calibri"/>
        <family val="2"/>
        <scheme val="minor"/>
      </rPr>
      <t xml:space="preserve">Formación para el Empleo </t>
    </r>
    <r>
      <rPr>
        <sz val="11"/>
        <color theme="1"/>
        <rFont val="Calibri"/>
        <family val="2"/>
        <scheme val="minor"/>
      </rPr>
      <t xml:space="preserve">indicar el nombre del módulo y su duración. (IMPORTANTE: Una vez cumplimentadas las horas realizadas por la persona participante, se seleccionará la opción correcta de la lista desplegable “SI” o “NO”, si la persona ha finalizado o no el módulo):
Ejemplo de cumplimentación:
</t>
    </r>
  </si>
  <si>
    <t>% CONSECUCIÓN ÁREA</t>
  </si>
  <si>
    <t>PERSONAS NO CONSIDERADAS PARTICIPANTES DEL PROYECTO</t>
  </si>
  <si>
    <r>
      <rPr>
        <b/>
        <sz val="14"/>
        <color theme="1"/>
        <rFont val="Calibri"/>
        <family val="2"/>
        <scheme val="minor"/>
      </rPr>
      <t>ÁREA DE MEJORA COMPETENCIAL DE LA PERSONA</t>
    </r>
    <r>
      <rPr>
        <b/>
        <sz val="12"/>
        <color theme="1"/>
        <rFont val="Calibri"/>
        <family val="2"/>
        <scheme val="minor"/>
      </rPr>
      <t xml:space="preserve">
(115 HORAS/21 MESES O LA REDUCCIÓN PROPORCIONAL DE LAS MISMAS SI LA DURACIÓN ES INFERIOR)</t>
    </r>
  </si>
  <si>
    <r>
      <t xml:space="preserve">ÁREA DE ACOMPAÑAMIENTO INTEGRAL TÉCNICO
</t>
    </r>
    <r>
      <rPr>
        <b/>
        <sz val="12"/>
        <color theme="1"/>
        <rFont val="Calibri"/>
        <family val="2"/>
        <scheme val="minor"/>
      </rPr>
      <t>(93 HORAS/21 MESES O LA REDUCCIÓN PROPORCIONAL DE LAS MISMAS SI LA DURACIÓN ES INFERIOR)</t>
    </r>
  </si>
  <si>
    <r>
      <rPr>
        <b/>
        <sz val="14"/>
        <color theme="1"/>
        <rFont val="Calibri"/>
        <family val="2"/>
        <scheme val="minor"/>
      </rPr>
      <t>ÁREA COMPLEMENTARIA</t>
    </r>
    <r>
      <rPr>
        <b/>
        <sz val="12"/>
        <color theme="1"/>
        <rFont val="Calibri"/>
        <family val="2"/>
        <scheme val="minor"/>
      </rPr>
      <t xml:space="preserve">
(70 HORAS/21 MESES O LA REDUCCIÓN PROPORCIONAL DE LAS MISMAS SI LA DURACIÓN ES INFERIOR)</t>
    </r>
  </si>
  <si>
    <t>TOTAL MESES SIN REDONDEO</t>
  </si>
  <si>
    <r>
      <t xml:space="preserve">Al final del Área, automáticamente se indicarán las horas necesarias, dependiendo del tiempo de permanencia de la persona en el Proyecto, </t>
    </r>
    <r>
      <rPr>
        <b/>
        <sz val="11"/>
        <color theme="1"/>
        <rFont val="Calibri"/>
        <family val="2"/>
        <scheme val="minor"/>
      </rPr>
      <t>las horas que finalmente ha realizado y el porcentaje de consecución de dicha Área.</t>
    </r>
  </si>
  <si>
    <r>
      <t xml:space="preserve">Al final del Área, automáticamente se indicarán las horas necesarias, dependiendo del tiempo de permanencia de la persona en el Proyecto, </t>
    </r>
    <r>
      <rPr>
        <b/>
        <sz val="11"/>
        <color theme="1"/>
        <rFont val="Calibri"/>
        <family val="2"/>
        <scheme val="minor"/>
      </rPr>
      <t>las horas que finalmente ha realizado y el porcentaje de consecución.</t>
    </r>
  </si>
  <si>
    <r>
      <t>9. En el</t>
    </r>
    <r>
      <rPr>
        <b/>
        <sz val="11"/>
        <color theme="9" tint="0.39997558519241921"/>
        <rFont val="Calibri"/>
        <family val="2"/>
        <scheme val="minor"/>
      </rPr>
      <t xml:space="preserve"> </t>
    </r>
    <r>
      <rPr>
        <b/>
        <sz val="11"/>
        <color theme="9" tint="-0.249977111117893"/>
        <rFont val="Calibri"/>
        <family val="2"/>
        <scheme val="minor"/>
      </rPr>
      <t>ÁREA DE MEJORA COMPETENCIAL DE LA PERSONA</t>
    </r>
    <r>
      <rPr>
        <sz val="11"/>
        <color theme="9" tint="0.39997558519241921"/>
        <rFont val="Calibri"/>
        <family val="2"/>
        <scheme val="minor"/>
      </rPr>
      <t>,</t>
    </r>
    <r>
      <rPr>
        <sz val="11"/>
        <color theme="1"/>
        <rFont val="Calibri"/>
        <family val="2"/>
        <scheme val="minor"/>
      </rPr>
      <t xml:space="preserve"> se deberán introducir las horas que ha recibido el o la participante en cada uno de los ámbitos (SOCIOLABORAL, PRELABORAL y FORMACIÓN PROFESIONAL PARA EL EMPLEO), teniendo en cuenta que deberá realizar 115 horas en 21 meses, o en su caso, la reducción proporcional si el tiempo de permanencia en el proyecto es inferior.
En los </t>
    </r>
    <r>
      <rPr>
        <b/>
        <sz val="11"/>
        <color theme="1"/>
        <rFont val="Calibri"/>
        <family val="2"/>
        <scheme val="minor"/>
      </rPr>
      <t>ámbitos sociolaboral, prelaboral y combinado</t>
    </r>
    <r>
      <rPr>
        <sz val="11"/>
        <color theme="1"/>
        <rFont val="Calibri"/>
        <family val="2"/>
        <scheme val="minor"/>
      </rPr>
      <t xml:space="preserve"> indicar el </t>
    </r>
    <r>
      <rPr>
        <b/>
        <sz val="11"/>
        <color theme="1"/>
        <rFont val="Calibri"/>
        <family val="2"/>
        <scheme val="minor"/>
      </rPr>
      <t>nombre</t>
    </r>
    <r>
      <rPr>
        <sz val="11"/>
        <color theme="1"/>
        <rFont val="Calibri"/>
        <family val="2"/>
        <scheme val="minor"/>
      </rPr>
      <t xml:space="preserve"> del módulo en cada formación y su </t>
    </r>
    <r>
      <rPr>
        <b/>
        <sz val="11"/>
        <color theme="1"/>
        <rFont val="Calibri"/>
        <family val="2"/>
        <scheme val="minor"/>
      </rPr>
      <t>duración.</t>
    </r>
    <r>
      <rPr>
        <sz val="11"/>
        <color theme="1"/>
        <rFont val="Calibri"/>
        <family val="2"/>
        <scheme val="minor"/>
      </rPr>
      <t xml:space="preserve">
</t>
    </r>
    <r>
      <rPr>
        <u/>
        <sz val="11"/>
        <color theme="1"/>
        <rFont val="Calibri"/>
        <family val="2"/>
        <scheme val="minor"/>
      </rPr>
      <t>Ejemplo de cumplimentación:</t>
    </r>
    <r>
      <rPr>
        <sz val="11"/>
        <color theme="1"/>
        <rFont val="Calibri"/>
        <family val="2"/>
        <scheme val="minor"/>
      </rPr>
      <t xml:space="preserve">
</t>
    </r>
    <r>
      <rPr>
        <b/>
        <sz val="11"/>
        <color theme="1"/>
        <rFont val="Calibri"/>
        <family val="2"/>
        <scheme val="minor"/>
      </rPr>
      <t xml:space="preserve">
</t>
    </r>
    <r>
      <rPr>
        <b/>
        <sz val="11"/>
        <color rgb="FFFF0000"/>
        <rFont val="Calibri"/>
        <family val="2"/>
        <scheme val="minor"/>
      </rPr>
      <t>IMPORTANTE:</t>
    </r>
    <r>
      <rPr>
        <b/>
        <sz val="11"/>
        <color theme="1"/>
        <rFont val="Calibri"/>
        <family val="2"/>
        <scheme val="minor"/>
      </rPr>
      <t xml:space="preserve"> La percepción de la beca estará condicionada a la finalización, por parte de la persona participante, del módulo formativo que se trate, independientemente de si esta hubiera o no superado los contenidos, por lo que el número total de horas realizadas del módulo, tendrá que coincidir con el número de horas que tiene dicho módulo.</t>
    </r>
    <r>
      <rPr>
        <sz val="11"/>
        <color theme="1"/>
        <rFont val="Calibri"/>
        <family val="2"/>
        <scheme val="minor"/>
      </rPr>
      <t/>
    </r>
  </si>
  <si>
    <r>
      <t xml:space="preserve">1. Ha </t>
    </r>
    <r>
      <rPr>
        <b/>
        <sz val="11"/>
        <rFont val="Calibri"/>
        <family val="2"/>
        <scheme val="minor"/>
      </rPr>
      <t xml:space="preserve">finalizado </t>
    </r>
    <r>
      <rPr>
        <sz val="11"/>
        <rFont val="Calibri"/>
        <family val="2"/>
        <scheme val="minor"/>
      </rPr>
      <t xml:space="preserve">cada una de las Áreas y el </t>
    </r>
    <r>
      <rPr>
        <b/>
        <sz val="11"/>
        <rFont val="Calibri"/>
        <family val="2"/>
        <scheme val="minor"/>
      </rPr>
      <t>número total de Áreas superadas.</t>
    </r>
    <r>
      <rPr>
        <sz val="11"/>
        <rFont val="Calibri"/>
        <family val="2"/>
        <scheme val="minor"/>
      </rPr>
      <t xml:space="preserve">
2. Las </t>
    </r>
    <r>
      <rPr>
        <b/>
        <sz val="11"/>
        <rFont val="Calibri"/>
        <family val="2"/>
        <scheme val="minor"/>
      </rPr>
      <t>horas realizadas</t>
    </r>
    <r>
      <rPr>
        <sz val="11"/>
        <rFont val="Calibri"/>
        <family val="2"/>
        <scheme val="minor"/>
      </rPr>
      <t xml:space="preserve"> para completar el IIIA.
3. El </t>
    </r>
    <r>
      <rPr>
        <b/>
        <sz val="11"/>
        <rFont val="Calibri"/>
        <family val="2"/>
        <scheme val="minor"/>
      </rPr>
      <t>porcentaje de finalización del IIIA.</t>
    </r>
    <r>
      <rPr>
        <sz val="11"/>
        <rFont val="Calibri"/>
        <family val="2"/>
        <scheme val="minor"/>
      </rPr>
      <t xml:space="preserve">
4. Las personas participantes que han finalizado el IIIA tras aplicar el </t>
    </r>
    <r>
      <rPr>
        <b/>
        <sz val="11"/>
        <rFont val="Calibri"/>
        <family val="2"/>
        <scheme val="minor"/>
      </rPr>
      <t>coeficiente corrector de hasta el 25%</t>
    </r>
    <r>
      <rPr>
        <sz val="11"/>
        <rFont val="Calibri"/>
        <family val="2"/>
        <scheme val="minor"/>
      </rPr>
      <t xml:space="preserve"> de las horas determinadas en una, dos o en las tres Áreas que conforman el Itinerario, para un máximo del 25% de las personas participantes en el Proyecto (artículo 8 punto 3.1 de la Resolución de Convocatoria). No aplicable a las personas que permanecen por tiempo inferior a dos meses.
5. Las personas que han </t>
    </r>
    <r>
      <rPr>
        <b/>
        <sz val="11"/>
        <rFont val="Calibri"/>
        <family val="2"/>
        <scheme val="minor"/>
      </rPr>
      <t>finalizado el IIIA.</t>
    </r>
    <r>
      <rPr>
        <sz val="11"/>
        <rFont val="Calibri"/>
        <family val="2"/>
        <scheme val="minor"/>
      </rPr>
      <t xml:space="preserve"> En los casos en los que la persona haya permanecido en el proyecto por tiempo inferior a 1 mes, se considera participante, cuando haya realizado al menos 12 horas totales del IIIA. Y en los casos en los que la persona haya permanecido en el proyecto por tiempo superior a 1 mes e inferior a 2 meses, se considera participante, cuando haya realizado al menos 24 horas totales del IIIA.</t>
    </r>
  </si>
  <si>
    <r>
      <rPr>
        <sz val="11"/>
        <rFont val="Calibri"/>
        <family val="2"/>
      </rPr>
      <t>6</t>
    </r>
    <r>
      <rPr>
        <b/>
        <sz val="11"/>
        <rFont val="Calibri"/>
        <family val="2"/>
      </rPr>
      <t xml:space="preserve">. </t>
    </r>
    <r>
      <rPr>
        <sz val="11"/>
        <rFont val="Calibri"/>
        <family val="2"/>
      </rPr>
      <t>En la COLUMNA L</t>
    </r>
    <r>
      <rPr>
        <b/>
        <sz val="11"/>
        <rFont val="Calibri"/>
        <family val="2"/>
      </rPr>
      <t xml:space="preserve">, </t>
    </r>
    <r>
      <rPr>
        <sz val="11"/>
        <rFont val="Calibri"/>
        <family val="2"/>
      </rPr>
      <t>indicar la</t>
    </r>
    <r>
      <rPr>
        <b/>
        <sz val="11"/>
        <rFont val="Calibri"/>
        <family val="2"/>
      </rPr>
      <t xml:space="preserve"> FECHA DE INCORPORACIÓN </t>
    </r>
    <r>
      <rPr>
        <sz val="11"/>
        <rFont val="Calibri"/>
        <family val="2"/>
      </rPr>
      <t>al proyecto de la persona participante.</t>
    </r>
    <r>
      <rPr>
        <b/>
        <sz val="11"/>
        <rFont val="Calibri"/>
        <family val="2"/>
      </rPr>
      <t xml:space="preserve"> </t>
    </r>
    <r>
      <rPr>
        <sz val="11"/>
        <rFont val="Calibri"/>
        <family val="2"/>
      </rPr>
      <t xml:space="preserve">Indicar con formato fecha XX/XX/XXXX. </t>
    </r>
    <r>
      <rPr>
        <b/>
        <sz val="11"/>
        <color rgb="FFFF0000"/>
        <rFont val="Calibri"/>
        <family val="2"/>
      </rPr>
      <t xml:space="preserve">IMPORTANTE: </t>
    </r>
    <r>
      <rPr>
        <b/>
        <sz val="11"/>
        <rFont val="Calibri"/>
        <family val="2"/>
      </rPr>
      <t>La fecha de incorporación debe coincidir con la fecha de entrada recogida en la aplicación informática.</t>
    </r>
  </si>
  <si>
    <r>
      <t xml:space="preserve">1. En el </t>
    </r>
    <r>
      <rPr>
        <b/>
        <sz val="11"/>
        <color theme="3" tint="0.59999389629810485"/>
        <rFont val="Calibri"/>
        <family val="2"/>
        <scheme val="minor"/>
      </rPr>
      <t>ÁREA COMPLEMENTARIA</t>
    </r>
    <r>
      <rPr>
        <sz val="11"/>
        <color theme="1"/>
        <rFont val="Calibri"/>
        <family val="2"/>
        <scheme val="minor"/>
      </rPr>
      <t>, en los casos en que</t>
    </r>
    <r>
      <rPr>
        <b/>
        <sz val="11"/>
        <color theme="1"/>
        <rFont val="Calibri"/>
        <family val="2"/>
        <scheme val="minor"/>
      </rPr>
      <t xml:space="preserve"> la actuación no sea becada,</t>
    </r>
    <r>
      <rPr>
        <sz val="11"/>
        <color theme="1"/>
        <rFont val="Calibri"/>
        <family val="2"/>
        <scheme val="minor"/>
      </rPr>
      <t xml:space="preserve"> se deberán introducir su </t>
    </r>
    <r>
      <rPr>
        <b/>
        <sz val="11"/>
        <color theme="1"/>
        <rFont val="Calibri"/>
        <family val="2"/>
        <scheme val="minor"/>
      </rPr>
      <t>nombre y duración y cumplimentar las horas que han recibido las personas participantes</t>
    </r>
    <r>
      <rPr>
        <sz val="11"/>
        <color theme="1"/>
        <rFont val="Calibri"/>
        <family val="2"/>
        <scheme val="minor"/>
      </rPr>
      <t xml:space="preserve"> en cada una de las actuaciones. 
</t>
    </r>
    <r>
      <rPr>
        <u/>
        <sz val="11"/>
        <color theme="1"/>
        <rFont val="Calibri"/>
        <family val="2"/>
        <scheme val="minor"/>
      </rPr>
      <t>Ejemplo de cumplimentación:</t>
    </r>
    <r>
      <rPr>
        <sz val="11"/>
        <color theme="1"/>
        <rFont val="Calibri"/>
        <family val="2"/>
        <scheme val="minor"/>
      </rPr>
      <t xml:space="preserve">
</t>
    </r>
  </si>
  <si>
    <t>FASE</t>
  </si>
  <si>
    <t>Nº</t>
  </si>
  <si>
    <t>AL MENOS 35 PERSONAS PARTICIPANTES DEBEN HABER REALIZADO UNO DE LOS MÓDULOS DE LA FORMACIÓN PROFESIONAL PARA EL EMPLEO,
ENTRE LOS QUE SE INCLUYE LOS MÓDULOS DE PRÁCTICAS</t>
  </si>
  <si>
    <t>FINALIZA ÁREA MEJORA COMPETENCIAL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</si>
</sst>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0"/>
    <numFmt numFmtId="166" formatCode="0.0%"/>
  </numFmts>
  <fonts count="57" x14ac:knownFonts="1">
    <font>
      <sz val="11"/>
      <color theme="1"/>
      <name val="Calibri"/>
      <family val="2"/>
      <scheme val="minor"/>
    </font>
    <font>
      <b/>
      <sz val="10"/>
      <name val="Arial"/>
      <family val="2"/>
    </font>
    <font>
      <sz val="10"/>
      <name val="Arial"/>
      <family val="2"/>
    </font>
    <font>
      <b/>
      <sz val="11"/>
      <color indexed="8"/>
      <name val="Calibri"/>
      <family val="2"/>
    </font>
    <font>
      <b/>
      <sz val="11"/>
      <name val="Calibri"/>
      <family val="2"/>
    </font>
    <font>
      <sz val="9"/>
      <color indexed="81"/>
      <name val="Tahoma"/>
      <family val="2"/>
    </font>
    <font>
      <sz val="10"/>
      <color indexed="81"/>
      <name val="Calibri"/>
      <family val="2"/>
    </font>
    <font>
      <sz val="11"/>
      <color indexed="8"/>
      <name val="Calibri"/>
      <family val="2"/>
    </font>
    <font>
      <i/>
      <sz val="11"/>
      <color indexed="8"/>
      <name val="Calibri"/>
      <family val="2"/>
    </font>
    <font>
      <b/>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b/>
      <sz val="18"/>
      <color theme="1"/>
      <name val="Calibri"/>
      <family val="2"/>
      <scheme val="minor"/>
    </font>
    <font>
      <sz val="12"/>
      <color theme="1"/>
      <name val="Calibri"/>
      <family val="2"/>
      <scheme val="minor"/>
    </font>
    <font>
      <b/>
      <sz val="10"/>
      <name val="Calibri"/>
      <family val="2"/>
      <scheme val="minor"/>
    </font>
    <font>
      <b/>
      <sz val="14"/>
      <color theme="1"/>
      <name val="Calibri"/>
      <family val="2"/>
      <scheme val="minor"/>
    </font>
    <font>
      <sz val="10"/>
      <name val="Calibri"/>
      <family val="2"/>
      <scheme val="minor"/>
    </font>
    <font>
      <b/>
      <u/>
      <sz val="16"/>
      <color theme="1"/>
      <name val="Calibri"/>
      <family val="2"/>
      <scheme val="minor"/>
    </font>
    <font>
      <b/>
      <sz val="16"/>
      <name val="Calibri"/>
      <family val="2"/>
      <scheme val="minor"/>
    </font>
    <font>
      <b/>
      <sz val="11"/>
      <name val="Calibri"/>
      <family val="2"/>
      <scheme val="minor"/>
    </font>
    <font>
      <sz val="10"/>
      <color theme="1"/>
      <name val="Calibri"/>
      <family val="2"/>
    </font>
    <font>
      <b/>
      <sz val="7"/>
      <color theme="1"/>
      <name val="Calibri"/>
      <family val="2"/>
      <scheme val="minor"/>
    </font>
    <font>
      <sz val="18"/>
      <color theme="1"/>
      <name val="Calibri"/>
      <family val="2"/>
      <scheme val="minor"/>
    </font>
    <font>
      <i/>
      <sz val="10"/>
      <color theme="1"/>
      <name val="Calibri"/>
      <family val="2"/>
      <scheme val="minor"/>
    </font>
    <font>
      <b/>
      <i/>
      <sz val="10"/>
      <color theme="1"/>
      <name val="Calibri"/>
      <family val="2"/>
      <scheme val="minor"/>
    </font>
    <font>
      <u/>
      <sz val="11"/>
      <color theme="1"/>
      <name val="Calibri"/>
      <family val="2"/>
      <scheme val="minor"/>
    </font>
    <font>
      <b/>
      <sz val="11"/>
      <color theme="6" tint="-0.499984740745262"/>
      <name val="Calibri"/>
      <family val="2"/>
      <scheme val="minor"/>
    </font>
    <font>
      <b/>
      <sz val="11"/>
      <color theme="8" tint="-0.249977111117893"/>
      <name val="Calibri"/>
      <family val="2"/>
      <scheme val="minor"/>
    </font>
    <font>
      <b/>
      <sz val="11"/>
      <color rgb="FFFF00FF"/>
      <name val="Calibri"/>
      <family val="2"/>
      <scheme val="minor"/>
    </font>
    <font>
      <b/>
      <sz val="11"/>
      <color theme="3" tint="0.59999389629810485"/>
      <name val="Calibri"/>
      <family val="2"/>
      <scheme val="minor"/>
    </font>
    <font>
      <b/>
      <sz val="11"/>
      <color theme="6" tint="-0.249977111117893"/>
      <name val="Calibri"/>
      <family val="2"/>
      <scheme val="minor"/>
    </font>
    <font>
      <sz val="11"/>
      <name val="Calibri"/>
      <family val="2"/>
    </font>
    <font>
      <b/>
      <sz val="14"/>
      <color theme="5" tint="-0.249977111117893"/>
      <name val="Calibri"/>
      <family val="2"/>
      <scheme val="minor"/>
    </font>
    <font>
      <b/>
      <sz val="10.5"/>
      <color theme="1"/>
      <name val="Calibri"/>
      <family val="2"/>
      <scheme val="minor"/>
    </font>
    <font>
      <b/>
      <u/>
      <sz val="14"/>
      <color theme="1"/>
      <name val="Calibri"/>
      <family val="2"/>
      <scheme val="minor"/>
    </font>
    <font>
      <b/>
      <sz val="12"/>
      <color rgb="FFFF0000"/>
      <name val="Calibri"/>
      <family val="2"/>
      <scheme val="minor"/>
    </font>
    <font>
      <b/>
      <sz val="12"/>
      <name val="Calibri"/>
      <family val="2"/>
      <scheme val="minor"/>
    </font>
    <font>
      <sz val="9"/>
      <color indexed="81"/>
      <name val="Calibri"/>
      <family val="2"/>
      <scheme val="minor"/>
    </font>
    <font>
      <b/>
      <sz val="10"/>
      <color rgb="FFFF0000"/>
      <name val="Calibri"/>
      <family val="2"/>
      <scheme val="minor"/>
    </font>
    <font>
      <sz val="10"/>
      <color indexed="81"/>
      <name val="Calibri"/>
      <family val="2"/>
      <scheme val="minor"/>
    </font>
    <font>
      <b/>
      <u/>
      <sz val="12"/>
      <color theme="1"/>
      <name val="Calibri"/>
      <family val="2"/>
      <scheme val="minor"/>
    </font>
    <font>
      <sz val="8"/>
      <color rgb="FF000000"/>
      <name val="Tahoma"/>
      <family val="2"/>
    </font>
    <font>
      <b/>
      <sz val="8"/>
      <color theme="1"/>
      <name val="Calibri"/>
      <family val="2"/>
      <scheme val="minor"/>
    </font>
    <font>
      <sz val="11"/>
      <name val="Arial"/>
      <family val="2"/>
    </font>
    <font>
      <b/>
      <sz val="16"/>
      <color theme="1"/>
      <name val="Calibri"/>
      <family val="2"/>
      <scheme val="minor"/>
    </font>
    <font>
      <b/>
      <sz val="11"/>
      <color indexed="81"/>
      <name val="Calibri"/>
      <family val="2"/>
      <scheme val="minor"/>
    </font>
    <font>
      <sz val="11"/>
      <name val="Calibri"/>
      <family val="2"/>
      <scheme val="minor"/>
    </font>
    <font>
      <b/>
      <sz val="11"/>
      <color theme="9" tint="0.39997558519241921"/>
      <name val="Calibri"/>
      <family val="2"/>
      <scheme val="minor"/>
    </font>
    <font>
      <sz val="11"/>
      <color theme="9" tint="0.39997558519241921"/>
      <name val="Calibri"/>
      <family val="2"/>
      <scheme val="minor"/>
    </font>
    <font>
      <b/>
      <sz val="11"/>
      <color theme="9" tint="-0.249977111117893"/>
      <name val="Calibri"/>
      <family val="2"/>
      <scheme val="minor"/>
    </font>
    <font>
      <b/>
      <sz val="11"/>
      <color theme="9" tint="-0.499984740745262"/>
      <name val="Calibri"/>
      <family val="2"/>
      <scheme val="minor"/>
    </font>
    <font>
      <b/>
      <sz val="11"/>
      <color rgb="FFFF0000"/>
      <name val="Calibri"/>
      <family val="2"/>
      <scheme val="minor"/>
    </font>
    <font>
      <b/>
      <u/>
      <sz val="11"/>
      <color theme="1"/>
      <name val="Calibri"/>
      <family val="2"/>
      <scheme val="minor"/>
    </font>
    <font>
      <b/>
      <sz val="14"/>
      <color rgb="FFFF0000"/>
      <name val="Calibri"/>
      <family val="2"/>
      <scheme val="minor"/>
    </font>
    <font>
      <sz val="10"/>
      <name val="Calibri"/>
      <family val="2"/>
    </font>
    <font>
      <b/>
      <sz val="11"/>
      <color rgb="FFFF0000"/>
      <name val="Calibri"/>
      <family val="2"/>
    </font>
  </fonts>
  <fills count="2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rgb="FFD993BB"/>
        <bgColor indexed="64"/>
      </patternFill>
    </fill>
    <fill>
      <patternFill patternType="solid">
        <fgColor rgb="FFE0B6D8"/>
        <bgColor indexed="64"/>
      </patternFill>
    </fill>
    <fill>
      <patternFill patternType="solid">
        <fgColor rgb="FFFF99CC"/>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9"/>
        <bgColor indexed="64"/>
      </patternFill>
    </fill>
    <fill>
      <patternFill patternType="solid">
        <fgColor rgb="FFF6E6F5"/>
        <bgColor indexed="64"/>
      </patternFill>
    </fill>
    <fill>
      <patternFill patternType="solid">
        <fgColor rgb="FFFFCCFF"/>
        <bgColor indexed="64"/>
      </patternFill>
    </fill>
    <fill>
      <patternFill patternType="solid">
        <fgColor theme="0" tint="-0.49998474074526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s>
  <cellStyleXfs count="1">
    <xf numFmtId="0" fontId="0" fillId="0" borderId="0"/>
  </cellStyleXfs>
  <cellXfs count="486">
    <xf numFmtId="0" fontId="0" fillId="0" borderId="0" xfId="0"/>
    <xf numFmtId="0" fontId="0" fillId="0" borderId="0" xfId="0" applyProtection="1"/>
    <xf numFmtId="0" fontId="13" fillId="0" borderId="0" xfId="0" applyFont="1" applyFill="1" applyBorder="1" applyAlignment="1" applyProtection="1">
      <alignment horizontal="center" vertical="center"/>
      <protection locked="0"/>
    </xf>
    <xf numFmtId="0" fontId="0" fillId="0" borderId="0" xfId="0" applyFill="1" applyProtection="1"/>
    <xf numFmtId="0" fontId="0" fillId="0" borderId="0" xfId="0" applyBorder="1"/>
    <xf numFmtId="1" fontId="0" fillId="2" borderId="3" xfId="0" applyNumberFormat="1" applyFont="1" applyFill="1" applyBorder="1" applyAlignment="1" applyProtection="1">
      <alignment horizontal="center" vertical="center"/>
    </xf>
    <xf numFmtId="0" fontId="11" fillId="2" borderId="1"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1" fillId="4" borderId="7" xfId="0" applyFont="1" applyFill="1" applyBorder="1" applyAlignment="1" applyProtection="1">
      <alignment vertical="center" wrapText="1"/>
    </xf>
    <xf numFmtId="0" fontId="1" fillId="4" borderId="16" xfId="0" applyFont="1" applyFill="1" applyBorder="1" applyAlignment="1" applyProtection="1">
      <alignment vertical="center" wrapText="1"/>
    </xf>
    <xf numFmtId="164" fontId="0" fillId="2" borderId="3" xfId="0" applyNumberFormat="1" applyFont="1" applyFill="1" applyBorder="1" applyAlignment="1" applyProtection="1">
      <alignment horizontal="center" vertical="center"/>
    </xf>
    <xf numFmtId="0" fontId="0" fillId="2" borderId="9" xfId="0" applyFill="1" applyBorder="1"/>
    <xf numFmtId="0" fontId="0" fillId="2" borderId="15" xfId="0" applyFill="1" applyBorder="1" applyAlignment="1">
      <alignment horizontal="justify" vertical="top" wrapText="1"/>
    </xf>
    <xf numFmtId="0" fontId="0" fillId="2" borderId="23" xfId="0" applyFill="1" applyBorder="1"/>
    <xf numFmtId="0" fontId="0" fillId="2" borderId="24" xfId="0" applyFill="1" applyBorder="1" applyAlignment="1">
      <alignment horizontal="justify" vertical="top" wrapText="1"/>
    </xf>
    <xf numFmtId="0" fontId="21" fillId="0" borderId="1" xfId="0" applyFont="1" applyBorder="1" applyAlignment="1" applyProtection="1">
      <alignment horizontal="center" vertical="center" wrapText="1"/>
    </xf>
    <xf numFmtId="0" fontId="11" fillId="7" borderId="1" xfId="0" applyFont="1" applyFill="1" applyBorder="1" applyAlignment="1" applyProtection="1">
      <alignment horizontal="center" vertical="center" wrapText="1"/>
      <protection locked="0"/>
    </xf>
    <xf numFmtId="0" fontId="12" fillId="3" borderId="1" xfId="0" applyFont="1" applyFill="1" applyBorder="1" applyAlignment="1" applyProtection="1">
      <alignment horizontal="center" vertical="center"/>
    </xf>
    <xf numFmtId="0" fontId="15" fillId="11" borderId="3" xfId="0" applyFont="1" applyFill="1" applyBorder="1" applyAlignment="1" applyProtection="1">
      <alignment horizontal="center" vertical="center"/>
    </xf>
    <xf numFmtId="0" fontId="15" fillId="11" borderId="2" xfId="0" applyFont="1" applyFill="1" applyBorder="1" applyAlignment="1" applyProtection="1">
      <alignment horizontal="center" vertical="center"/>
    </xf>
    <xf numFmtId="0" fontId="15" fillId="11" borderId="1" xfId="0" applyFont="1" applyFill="1" applyBorder="1" applyAlignment="1" applyProtection="1">
      <alignment horizontal="center" vertical="center" wrapText="1"/>
    </xf>
    <xf numFmtId="0" fontId="15" fillId="15" borderId="3" xfId="0" applyFont="1" applyFill="1" applyBorder="1" applyAlignment="1" applyProtection="1">
      <alignment horizontal="center" vertical="center"/>
    </xf>
    <xf numFmtId="0" fontId="15" fillId="15" borderId="2" xfId="0" applyFont="1" applyFill="1" applyBorder="1" applyAlignment="1" applyProtection="1">
      <alignment horizontal="center" vertical="center"/>
    </xf>
    <xf numFmtId="0" fontId="12" fillId="16" borderId="1" xfId="0" applyFont="1" applyFill="1" applyBorder="1" applyAlignment="1" applyProtection="1">
      <alignment horizontal="center" vertical="center" wrapText="1"/>
    </xf>
    <xf numFmtId="0" fontId="12" fillId="16" borderId="2" xfId="0" applyFont="1" applyFill="1" applyBorder="1" applyAlignment="1" applyProtection="1">
      <alignment horizontal="center" vertical="center" wrapText="1"/>
    </xf>
    <xf numFmtId="0" fontId="0" fillId="16" borderId="1" xfId="0" applyFont="1" applyFill="1" applyBorder="1" applyAlignment="1" applyProtection="1">
      <alignment horizontal="center" vertical="center" wrapText="1"/>
    </xf>
    <xf numFmtId="0" fontId="28" fillId="0" borderId="15" xfId="0" applyFont="1" applyFill="1" applyBorder="1" applyAlignment="1">
      <alignment vertical="top" wrapText="1"/>
    </xf>
    <xf numFmtId="0" fontId="0"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vertical="center"/>
    </xf>
    <xf numFmtId="0" fontId="36" fillId="0" borderId="0" xfId="0" applyFont="1" applyFill="1" applyBorder="1" applyAlignment="1" applyProtection="1">
      <alignment vertical="center"/>
    </xf>
    <xf numFmtId="0" fontId="36" fillId="0" borderId="0" xfId="0" applyFont="1" applyFill="1" applyBorder="1" applyAlignment="1" applyProtection="1">
      <alignment horizontal="center" vertical="center"/>
    </xf>
    <xf numFmtId="0" fontId="9" fillId="10" borderId="38" xfId="0" applyFont="1" applyFill="1" applyBorder="1" applyAlignment="1" applyProtection="1">
      <alignment horizontal="right" vertical="center"/>
    </xf>
    <xf numFmtId="0" fontId="9" fillId="10" borderId="10" xfId="0" applyFont="1" applyFill="1" applyBorder="1" applyAlignment="1" applyProtection="1">
      <alignment horizontal="right" vertical="center"/>
    </xf>
    <xf numFmtId="0" fontId="36" fillId="0" borderId="11" xfId="0" applyFont="1" applyFill="1" applyBorder="1" applyAlignment="1" applyProtection="1">
      <alignment horizontal="center" vertical="center"/>
    </xf>
    <xf numFmtId="0" fontId="37" fillId="0" borderId="11" xfId="0" applyFont="1" applyFill="1" applyBorder="1" applyAlignment="1" applyProtection="1">
      <alignment horizontal="center" vertical="center"/>
    </xf>
    <xf numFmtId="0" fontId="36" fillId="0" borderId="6" xfId="0" applyFont="1" applyFill="1" applyBorder="1" applyAlignment="1" applyProtection="1">
      <alignment horizontal="center" vertical="center"/>
      <protection locked="0"/>
    </xf>
    <xf numFmtId="0" fontId="11" fillId="0" borderId="0" xfId="0" applyFont="1" applyFill="1" applyBorder="1" applyAlignment="1" applyProtection="1">
      <alignment vertical="center" wrapText="1"/>
      <protection locked="0"/>
    </xf>
    <xf numFmtId="0" fontId="12" fillId="0" borderId="0" xfId="0" applyFont="1" applyFill="1" applyBorder="1" applyAlignment="1" applyProtection="1">
      <alignment horizontal="center" vertical="center" wrapText="1"/>
      <protection locked="0"/>
    </xf>
    <xf numFmtId="0" fontId="37" fillId="0" borderId="0" xfId="0" applyFont="1" applyFill="1" applyBorder="1" applyAlignment="1" applyProtection="1">
      <alignment horizontal="center" vertical="center"/>
    </xf>
    <xf numFmtId="0" fontId="36"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right" vertical="center"/>
    </xf>
    <xf numFmtId="0" fontId="9" fillId="12" borderId="38" xfId="0" applyFont="1" applyFill="1" applyBorder="1" applyAlignment="1" applyProtection="1">
      <alignment horizontal="right" vertical="center"/>
    </xf>
    <xf numFmtId="0" fontId="9" fillId="12" borderId="10" xfId="0" applyFont="1" applyFill="1" applyBorder="1" applyAlignment="1" applyProtection="1">
      <alignment horizontal="right" vertical="center"/>
    </xf>
    <xf numFmtId="0" fontId="21"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14" fontId="12"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wrapText="1"/>
    </xf>
    <xf numFmtId="0" fontId="13" fillId="0" borderId="0" xfId="0" applyFont="1" applyFill="1" applyBorder="1" applyAlignment="1" applyProtection="1">
      <alignment vertical="center"/>
      <protection locked="0"/>
    </xf>
    <xf numFmtId="0" fontId="12" fillId="2" borderId="13" xfId="0" applyFont="1" applyFill="1" applyBorder="1" applyAlignment="1" applyProtection="1">
      <alignment horizontal="center" vertical="center" wrapText="1"/>
      <protection locked="0"/>
    </xf>
    <xf numFmtId="1" fontId="0" fillId="2" borderId="1" xfId="0" applyNumberFormat="1" applyFont="1" applyFill="1" applyBorder="1" applyAlignment="1" applyProtection="1">
      <alignment horizontal="center" vertical="center"/>
    </xf>
    <xf numFmtId="0" fontId="12" fillId="2" borderId="14"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164" fontId="0" fillId="2" borderId="1" xfId="0" applyNumberFormat="1" applyFont="1" applyFill="1" applyBorder="1" applyAlignment="1" applyProtection="1">
      <alignment horizontal="center" vertical="center"/>
    </xf>
    <xf numFmtId="14" fontId="12" fillId="2" borderId="1" xfId="0" applyNumberFormat="1" applyFont="1" applyFill="1" applyBorder="1" applyAlignment="1" applyProtection="1">
      <alignment horizontal="center" vertical="center" wrapText="1"/>
      <protection locked="0"/>
    </xf>
    <xf numFmtId="1" fontId="0" fillId="0" borderId="1" xfId="0" applyNumberFormat="1" applyFont="1" applyFill="1" applyBorder="1" applyAlignment="1" applyProtection="1">
      <alignment horizontal="center" vertical="center" wrapText="1"/>
    </xf>
    <xf numFmtId="0" fontId="12" fillId="10" borderId="1" xfId="0" applyFont="1" applyFill="1" applyBorder="1" applyAlignment="1" applyProtection="1">
      <alignment horizontal="center" vertical="center" wrapText="1"/>
      <protection locked="0"/>
    </xf>
    <xf numFmtId="0" fontId="11" fillId="11" borderId="1" xfId="0" applyFont="1" applyFill="1" applyBorder="1" applyAlignment="1" applyProtection="1">
      <alignment horizontal="center" vertical="center" wrapText="1"/>
    </xf>
    <xf numFmtId="0" fontId="11" fillId="13" borderId="1" xfId="0" applyFont="1" applyFill="1" applyBorder="1" applyAlignment="1" applyProtection="1">
      <alignment horizontal="center" vertical="center" wrapText="1"/>
    </xf>
    <xf numFmtId="0" fontId="11" fillId="13" borderId="2" xfId="0" applyFont="1" applyFill="1" applyBorder="1" applyAlignment="1" applyProtection="1">
      <alignment horizontal="center" vertical="center" wrapText="1"/>
    </xf>
    <xf numFmtId="0" fontId="12" fillId="5" borderId="1" xfId="0" applyFont="1" applyFill="1" applyBorder="1" applyAlignment="1" applyProtection="1">
      <alignment horizontal="center" vertical="center" wrapText="1"/>
    </xf>
    <xf numFmtId="0" fontId="12" fillId="5" borderId="2" xfId="0" applyFont="1" applyFill="1" applyBorder="1" applyAlignment="1" applyProtection="1">
      <alignment horizontal="center" vertical="center" wrapText="1"/>
    </xf>
    <xf numFmtId="0" fontId="0" fillId="5" borderId="1" xfId="0" applyFont="1" applyFill="1" applyBorder="1" applyAlignment="1" applyProtection="1">
      <alignment horizontal="center" vertical="center" wrapText="1"/>
    </xf>
    <xf numFmtId="0" fontId="13" fillId="0" borderId="19" xfId="0" applyFont="1" applyFill="1" applyBorder="1" applyAlignment="1" applyProtection="1">
      <alignment vertical="center"/>
      <protection locked="0"/>
    </xf>
    <xf numFmtId="0" fontId="9" fillId="15" borderId="38" xfId="0" applyFont="1" applyFill="1" applyBorder="1" applyAlignment="1" applyProtection="1">
      <alignment horizontal="right" vertical="center"/>
    </xf>
    <xf numFmtId="0" fontId="9" fillId="15" borderId="10" xfId="0" applyFont="1" applyFill="1" applyBorder="1" applyAlignment="1" applyProtection="1">
      <alignment horizontal="right" vertical="center"/>
    </xf>
    <xf numFmtId="0" fontId="13" fillId="4" borderId="7" xfId="0" applyFont="1" applyFill="1" applyBorder="1" applyAlignment="1" applyProtection="1">
      <alignment vertical="center"/>
      <protection locked="0"/>
    </xf>
    <xf numFmtId="1" fontId="0" fillId="0" borderId="2" xfId="0" applyNumberFormat="1" applyBorder="1" applyAlignment="1" applyProtection="1">
      <alignment horizontal="center" vertical="center"/>
    </xf>
    <xf numFmtId="0" fontId="2" fillId="4" borderId="28" xfId="0" applyFont="1" applyFill="1" applyBorder="1" applyAlignment="1" applyProtection="1">
      <alignment horizontal="center" wrapText="1"/>
    </xf>
    <xf numFmtId="0" fontId="14" fillId="4" borderId="7" xfId="0" applyFont="1" applyFill="1" applyBorder="1" applyAlignment="1" applyProtection="1">
      <alignment horizontal="center" vertical="center"/>
      <protection locked="0"/>
    </xf>
    <xf numFmtId="0" fontId="1" fillId="4" borderId="13" xfId="0" applyFont="1" applyFill="1" applyBorder="1" applyAlignment="1" applyProtection="1">
      <alignment vertical="center" wrapText="1"/>
    </xf>
    <xf numFmtId="0" fontId="0" fillId="0" borderId="1" xfId="0" applyNumberFormat="1" applyBorder="1" applyAlignment="1" applyProtection="1">
      <alignment horizontal="center" vertical="center"/>
    </xf>
    <xf numFmtId="0" fontId="11" fillId="4" borderId="21" xfId="0" applyFont="1" applyFill="1" applyBorder="1" applyAlignment="1" applyProtection="1">
      <alignment horizontal="center" vertical="center" wrapText="1"/>
    </xf>
    <xf numFmtId="0" fontId="11" fillId="4" borderId="8" xfId="0" applyFont="1" applyFill="1" applyBorder="1" applyAlignment="1" applyProtection="1">
      <alignment horizontal="center" vertical="center" wrapText="1"/>
    </xf>
    <xf numFmtId="1" fontId="12" fillId="4" borderId="8" xfId="0" applyNumberFormat="1" applyFont="1" applyFill="1" applyBorder="1" applyAlignment="1" applyProtection="1">
      <alignment horizontal="center" vertical="center" wrapText="1"/>
    </xf>
    <xf numFmtId="0" fontId="9" fillId="7" borderId="38" xfId="0" applyFont="1" applyFill="1" applyBorder="1" applyAlignment="1" applyProtection="1">
      <alignment horizontal="right" vertical="center"/>
    </xf>
    <xf numFmtId="0" fontId="9" fillId="7" borderId="10" xfId="0" applyFont="1" applyFill="1" applyBorder="1" applyAlignment="1" applyProtection="1">
      <alignment horizontal="right" vertical="center"/>
    </xf>
    <xf numFmtId="0" fontId="41"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12" fillId="2" borderId="3"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xf>
    <xf numFmtId="0" fontId="12" fillId="0" borderId="3" xfId="0" applyFont="1" applyBorder="1" applyAlignment="1" applyProtection="1">
      <alignment horizontal="center" vertical="center" wrapText="1"/>
    </xf>
    <xf numFmtId="0" fontId="15" fillId="13" borderId="2" xfId="0" applyFont="1" applyFill="1" applyBorder="1" applyAlignment="1" applyProtection="1">
      <alignment horizontal="center" vertical="center"/>
    </xf>
    <xf numFmtId="0" fontId="15" fillId="13" borderId="3" xfId="0" applyFont="1" applyFill="1" applyBorder="1" applyAlignment="1" applyProtection="1">
      <alignment horizontal="center" vertical="center"/>
    </xf>
    <xf numFmtId="1" fontId="12" fillId="4" borderId="7" xfId="0" applyNumberFormat="1" applyFont="1" applyFill="1" applyBorder="1" applyAlignment="1" applyProtection="1">
      <alignment horizontal="center" vertical="center" wrapText="1"/>
    </xf>
    <xf numFmtId="0" fontId="44" fillId="4" borderId="3" xfId="0" applyFont="1" applyFill="1" applyBorder="1" applyAlignment="1" applyProtection="1">
      <alignment horizontal="center" wrapText="1"/>
    </xf>
    <xf numFmtId="0" fontId="44" fillId="4" borderId="28" xfId="0" applyFont="1" applyFill="1" applyBorder="1" applyAlignment="1" applyProtection="1">
      <alignment horizontal="center" wrapText="1"/>
    </xf>
    <xf numFmtId="10" fontId="9" fillId="0" borderId="5" xfId="0" applyNumberFormat="1" applyFont="1" applyFill="1" applyBorder="1" applyAlignment="1" applyProtection="1">
      <alignment horizontal="center" vertical="center"/>
    </xf>
    <xf numFmtId="10" fontId="9" fillId="0" borderId="16" xfId="0" applyNumberFormat="1" applyFont="1" applyFill="1" applyBorder="1" applyAlignment="1" applyProtection="1">
      <alignment horizontal="center" vertical="center"/>
    </xf>
    <xf numFmtId="10" fontId="9" fillId="2" borderId="1" xfId="0" applyNumberFormat="1" applyFont="1" applyFill="1" applyBorder="1" applyAlignment="1" applyProtection="1">
      <alignment horizontal="center" vertical="center"/>
    </xf>
    <xf numFmtId="0" fontId="12" fillId="0" borderId="3" xfId="0" applyFont="1" applyBorder="1" applyAlignment="1" applyProtection="1">
      <alignment horizontal="center" vertical="center" wrapText="1"/>
    </xf>
    <xf numFmtId="0" fontId="0" fillId="0" borderId="0" xfId="0" applyProtection="1">
      <protection locked="0"/>
    </xf>
    <xf numFmtId="0" fontId="18" fillId="0" borderId="0" xfId="0" applyFont="1" applyFill="1" applyBorder="1" applyAlignment="1" applyProtection="1">
      <alignment vertical="center" wrapText="1"/>
      <protection locked="0"/>
    </xf>
    <xf numFmtId="0" fontId="0" fillId="0" borderId="0" xfId="0" applyFill="1" applyBorder="1" applyProtection="1">
      <protection locked="0"/>
    </xf>
    <xf numFmtId="0" fontId="12" fillId="0" borderId="0" xfId="0" applyFont="1" applyProtection="1">
      <protection locked="0"/>
    </xf>
    <xf numFmtId="0" fontId="0" fillId="0" borderId="0" xfId="0" applyFill="1" applyProtection="1">
      <protection locked="0"/>
    </xf>
    <xf numFmtId="0" fontId="10" fillId="0" borderId="0" xfId="0" applyFont="1" applyFill="1" applyBorder="1" applyAlignment="1" applyProtection="1">
      <alignment vertical="center" wrapText="1"/>
      <protection locked="0"/>
    </xf>
    <xf numFmtId="0" fontId="10" fillId="0" borderId="0" xfId="0" applyFont="1" applyFill="1" applyBorder="1" applyAlignment="1" applyProtection="1">
      <alignment vertical="center"/>
      <protection locked="0"/>
    </xf>
    <xf numFmtId="0" fontId="36" fillId="0" borderId="11" xfId="0" applyFont="1" applyFill="1" applyBorder="1" applyAlignment="1" applyProtection="1">
      <alignment horizontal="center" vertical="center"/>
      <protection locked="0"/>
    </xf>
    <xf numFmtId="0" fontId="36" fillId="0" borderId="0" xfId="0" applyFont="1" applyFill="1" applyBorder="1" applyAlignment="1" applyProtection="1">
      <alignment vertical="center"/>
      <protection locked="0"/>
    </xf>
    <xf numFmtId="0" fontId="0" fillId="0" borderId="0" xfId="0" applyFill="1" applyBorder="1" applyAlignment="1" applyProtection="1">
      <protection locked="0"/>
    </xf>
    <xf numFmtId="0" fontId="10" fillId="0" borderId="0" xfId="0" applyFont="1" applyFill="1" applyBorder="1" applyAlignment="1" applyProtection="1">
      <alignment horizontal="right" vertical="center"/>
      <protection locked="0"/>
    </xf>
    <xf numFmtId="0" fontId="34" fillId="0" borderId="0" xfId="0" applyFont="1" applyFill="1" applyBorder="1" applyAlignment="1" applyProtection="1">
      <alignment horizontal="center" vertical="center" wrapText="1"/>
      <protection locked="0"/>
    </xf>
    <xf numFmtId="0" fontId="0" fillId="0" borderId="4" xfId="0" applyFill="1" applyBorder="1" applyAlignment="1" applyProtection="1">
      <protection locked="0"/>
    </xf>
    <xf numFmtId="0" fontId="12" fillId="0" borderId="1" xfId="0" applyFont="1" applyBorder="1" applyProtection="1">
      <protection locked="0"/>
    </xf>
    <xf numFmtId="0" fontId="11" fillId="11" borderId="1" xfId="0" applyFont="1" applyFill="1" applyBorder="1" applyAlignment="1" applyProtection="1">
      <alignment horizontal="center" vertical="center" wrapText="1"/>
      <protection locked="0"/>
    </xf>
    <xf numFmtId="2" fontId="12" fillId="2" borderId="1" xfId="0" applyNumberFormat="1" applyFont="1" applyFill="1" applyBorder="1" applyAlignment="1" applyProtection="1">
      <alignment horizontal="center" vertical="center" wrapText="1"/>
      <protection locked="0"/>
    </xf>
    <xf numFmtId="1" fontId="12" fillId="2" borderId="2" xfId="0" applyNumberFormat="1" applyFont="1" applyFill="1" applyBorder="1" applyAlignment="1" applyProtection="1">
      <alignment horizontal="center" vertical="center" wrapText="1"/>
      <protection locked="0"/>
    </xf>
    <xf numFmtId="2" fontId="12" fillId="2" borderId="2" xfId="0" applyNumberFormat="1" applyFont="1" applyFill="1" applyBorder="1" applyAlignment="1" applyProtection="1">
      <alignment horizontal="center" vertical="center" wrapText="1"/>
      <protection locked="0"/>
    </xf>
    <xf numFmtId="0" fontId="12" fillId="3" borderId="1" xfId="0" applyFont="1" applyFill="1" applyBorder="1" applyAlignment="1" applyProtection="1">
      <alignment horizontal="center" vertical="center"/>
      <protection locked="0"/>
    </xf>
    <xf numFmtId="0" fontId="0" fillId="4" borderId="4" xfId="0" applyFill="1" applyBorder="1" applyAlignment="1" applyProtection="1">
      <protection locked="0"/>
    </xf>
    <xf numFmtId="0" fontId="0" fillId="4" borderId="5" xfId="0" applyFill="1" applyBorder="1" applyAlignment="1" applyProtection="1">
      <protection locked="0"/>
    </xf>
    <xf numFmtId="0" fontId="0" fillId="4" borderId="3" xfId="0" applyFill="1" applyBorder="1" applyAlignment="1" applyProtection="1">
      <alignment horizontal="center"/>
      <protection locked="0"/>
    </xf>
    <xf numFmtId="0" fontId="20" fillId="4" borderId="28" xfId="0" applyFont="1" applyFill="1" applyBorder="1" applyAlignment="1" applyProtection="1">
      <alignment vertical="center"/>
      <protection locked="0"/>
    </xf>
    <xf numFmtId="0" fontId="20" fillId="0" borderId="0" xfId="0" applyFont="1" applyFill="1" applyBorder="1" applyAlignment="1" applyProtection="1">
      <alignment horizontal="center" vertical="center"/>
      <protection locked="0"/>
    </xf>
    <xf numFmtId="10" fontId="9" fillId="0" borderId="0" xfId="0" applyNumberFormat="1" applyFont="1" applyFill="1" applyBorder="1" applyAlignment="1" applyProtection="1">
      <alignment horizontal="center" vertical="center"/>
      <protection locked="0"/>
    </xf>
    <xf numFmtId="0" fontId="12" fillId="0" borderId="0" xfId="0" applyFont="1" applyFill="1" applyBorder="1" applyProtection="1">
      <protection locked="0"/>
    </xf>
    <xf numFmtId="0" fontId="0" fillId="0" borderId="0" xfId="0" applyBorder="1" applyProtection="1">
      <protection locked="0"/>
    </xf>
    <xf numFmtId="0" fontId="12" fillId="0" borderId="0" xfId="0" applyFont="1" applyBorder="1" applyProtection="1">
      <protection locked="0"/>
    </xf>
    <xf numFmtId="0" fontId="9" fillId="0" borderId="0" xfId="0" applyFont="1" applyBorder="1" applyAlignment="1" applyProtection="1">
      <alignment vertical="center"/>
      <protection locked="0"/>
    </xf>
    <xf numFmtId="0" fontId="12" fillId="0" borderId="0" xfId="0" applyFont="1" applyBorder="1" applyAlignment="1" applyProtection="1">
      <alignment vertical="center"/>
      <protection locked="0"/>
    </xf>
    <xf numFmtId="0" fontId="0" fillId="0" borderId="0" xfId="0" applyBorder="1" applyAlignment="1" applyProtection="1">
      <alignment horizontal="center"/>
      <protection locked="0"/>
    </xf>
    <xf numFmtId="0" fontId="11" fillId="4" borderId="14" xfId="0" applyFont="1" applyFill="1" applyBorder="1" applyAlignment="1" applyProtection="1">
      <alignment vertical="center"/>
    </xf>
    <xf numFmtId="0" fontId="11" fillId="4" borderId="7" xfId="0" applyFont="1" applyFill="1" applyBorder="1" applyAlignment="1" applyProtection="1">
      <alignment vertical="center"/>
    </xf>
    <xf numFmtId="0" fontId="0" fillId="4" borderId="7" xfId="0" applyFill="1" applyBorder="1" applyAlignment="1" applyProtection="1"/>
    <xf numFmtId="0" fontId="0" fillId="4" borderId="16" xfId="0" applyFill="1" applyBorder="1" applyAlignment="1" applyProtection="1"/>
    <xf numFmtId="0" fontId="0" fillId="4" borderId="4" xfId="0" applyFill="1" applyBorder="1" applyAlignment="1" applyProtection="1"/>
    <xf numFmtId="0" fontId="11" fillId="4" borderId="19" xfId="0" applyFont="1" applyFill="1" applyBorder="1" applyAlignment="1" applyProtection="1">
      <alignment vertical="center"/>
    </xf>
    <xf numFmtId="10" fontId="9" fillId="0" borderId="1" xfId="0" applyNumberFormat="1" applyFont="1" applyBorder="1" applyAlignment="1" applyProtection="1">
      <alignment horizontal="center" vertical="center"/>
    </xf>
    <xf numFmtId="0" fontId="9" fillId="0" borderId="0" xfId="0" applyFont="1" applyFill="1" applyBorder="1" applyAlignment="1" applyProtection="1">
      <alignment horizontal="center" vertical="center"/>
    </xf>
    <xf numFmtId="0" fontId="16" fillId="4" borderId="13" xfId="0" applyFont="1" applyFill="1" applyBorder="1" applyAlignment="1" applyProtection="1">
      <alignment vertical="center" wrapText="1"/>
      <protection locked="0"/>
    </xf>
    <xf numFmtId="0" fontId="16" fillId="4" borderId="7" xfId="0" applyFont="1" applyFill="1" applyBorder="1" applyAlignment="1" applyProtection="1">
      <alignment vertical="center" wrapText="1"/>
      <protection locked="0"/>
    </xf>
    <xf numFmtId="0" fontId="16" fillId="4" borderId="16" xfId="0" applyFont="1" applyFill="1" applyBorder="1" applyAlignment="1" applyProtection="1">
      <alignment vertical="center" wrapText="1"/>
      <protection locked="0"/>
    </xf>
    <xf numFmtId="0" fontId="16" fillId="4" borderId="13" xfId="0" applyFont="1" applyFill="1" applyBorder="1" applyAlignment="1" applyProtection="1">
      <alignment vertical="center" wrapText="1"/>
    </xf>
    <xf numFmtId="0" fontId="16" fillId="4" borderId="7" xfId="0" applyFont="1" applyFill="1" applyBorder="1" applyAlignment="1" applyProtection="1">
      <alignment vertical="center" wrapText="1"/>
    </xf>
    <xf numFmtId="0" fontId="16" fillId="4" borderId="16" xfId="0" applyFont="1" applyFill="1" applyBorder="1" applyAlignment="1" applyProtection="1">
      <alignment vertical="center" wrapText="1"/>
    </xf>
    <xf numFmtId="0" fontId="9" fillId="0" borderId="1" xfId="0" applyFont="1" applyBorder="1" applyAlignment="1" applyProtection="1">
      <alignment horizontal="center" vertical="center"/>
    </xf>
    <xf numFmtId="0" fontId="9" fillId="0" borderId="0" xfId="0" applyFont="1" applyAlignment="1" applyProtection="1">
      <alignment horizontal="center" vertical="center"/>
    </xf>
    <xf numFmtId="10" fontId="9" fillId="0" borderId="2" xfId="0" applyNumberFormat="1" applyFont="1" applyBorder="1" applyAlignment="1" applyProtection="1">
      <alignment horizontal="center" vertical="center"/>
    </xf>
    <xf numFmtId="10" fontId="9" fillId="11" borderId="1" xfId="0" applyNumberFormat="1" applyFont="1" applyFill="1" applyBorder="1" applyAlignment="1" applyProtection="1">
      <alignment horizontal="center" vertical="center"/>
    </xf>
    <xf numFmtId="0" fontId="20" fillId="0" borderId="13" xfId="0" applyFont="1" applyBorder="1" applyAlignment="1" applyProtection="1">
      <alignment horizontal="center" vertical="center"/>
    </xf>
    <xf numFmtId="0" fontId="0" fillId="0" borderId="0" xfId="0" applyFill="1" applyBorder="1" applyAlignment="1" applyProtection="1"/>
    <xf numFmtId="0" fontId="11" fillId="4" borderId="16" xfId="0" applyFont="1" applyFill="1" applyBorder="1" applyAlignment="1" applyProtection="1">
      <alignment vertical="center"/>
    </xf>
    <xf numFmtId="10" fontId="9" fillId="0" borderId="3" xfId="0" applyNumberFormat="1" applyFont="1" applyBorder="1" applyAlignment="1" applyProtection="1">
      <alignment horizontal="center" vertical="center"/>
    </xf>
    <xf numFmtId="0" fontId="9" fillId="11" borderId="1" xfId="0" applyFont="1" applyFill="1" applyBorder="1" applyAlignment="1" applyProtection="1">
      <alignment horizontal="center"/>
    </xf>
    <xf numFmtId="0" fontId="20" fillId="0" borderId="1" xfId="0" applyFont="1" applyBorder="1" applyAlignment="1" applyProtection="1">
      <alignment horizontal="center" vertical="center"/>
    </xf>
    <xf numFmtId="0" fontId="12" fillId="4" borderId="7" xfId="0" applyFont="1" applyFill="1" applyBorder="1" applyAlignment="1" applyProtection="1"/>
    <xf numFmtId="0" fontId="12" fillId="9" borderId="1" xfId="0" applyFont="1" applyFill="1" applyBorder="1" applyAlignment="1" applyProtection="1">
      <alignment horizontal="center" vertical="center" wrapText="1"/>
    </xf>
    <xf numFmtId="0" fontId="12" fillId="9" borderId="1" xfId="0" applyFont="1" applyFill="1" applyBorder="1" applyAlignment="1" applyProtection="1">
      <alignment horizontal="center" vertical="center"/>
    </xf>
    <xf numFmtId="0" fontId="12" fillId="2" borderId="1" xfId="0" applyFont="1" applyFill="1" applyBorder="1" applyAlignment="1" applyProtection="1">
      <alignment horizontal="center" vertical="center"/>
      <protection locked="0"/>
    </xf>
    <xf numFmtId="0" fontId="11" fillId="4" borderId="7" xfId="0" applyFont="1" applyFill="1" applyBorder="1" applyAlignment="1" applyProtection="1">
      <alignment vertical="center" wrapText="1"/>
    </xf>
    <xf numFmtId="0" fontId="12" fillId="4" borderId="16" xfId="0" applyFont="1" applyFill="1" applyBorder="1" applyAlignment="1" applyProtection="1"/>
    <xf numFmtId="165" fontId="12" fillId="2" borderId="3" xfId="0" applyNumberFormat="1" applyFont="1" applyFill="1" applyBorder="1" applyAlignment="1" applyProtection="1">
      <alignment horizontal="center" vertical="center"/>
    </xf>
    <xf numFmtId="1" fontId="12" fillId="2" borderId="1" xfId="0" applyNumberFormat="1" applyFont="1" applyFill="1" applyBorder="1" applyAlignment="1" applyProtection="1">
      <alignment horizontal="center" vertical="center"/>
    </xf>
    <xf numFmtId="0" fontId="0" fillId="0" borderId="0" xfId="0" applyFill="1" applyBorder="1" applyProtection="1"/>
    <xf numFmtId="0" fontId="36" fillId="0" borderId="6" xfId="0" applyFont="1" applyFill="1" applyBorder="1" applyAlignment="1" applyProtection="1">
      <alignment horizontal="center" vertical="center"/>
    </xf>
    <xf numFmtId="0" fontId="13" fillId="0" borderId="0" xfId="0" applyFont="1" applyFill="1" applyBorder="1" applyAlignment="1" applyProtection="1">
      <alignment vertical="center"/>
    </xf>
    <xf numFmtId="0" fontId="11" fillId="4" borderId="13" xfId="0" applyFont="1" applyFill="1" applyBorder="1" applyAlignment="1" applyProtection="1">
      <alignment vertical="center" wrapText="1"/>
    </xf>
    <xf numFmtId="0" fontId="11" fillId="13" borderId="3" xfId="0" applyFont="1" applyFill="1" applyBorder="1" applyAlignment="1" applyProtection="1">
      <alignment horizontal="center" vertical="center" wrapText="1"/>
    </xf>
    <xf numFmtId="0" fontId="0" fillId="0" borderId="0" xfId="0" applyBorder="1" applyProtection="1"/>
    <xf numFmtId="0" fontId="9" fillId="0" borderId="0" xfId="0" applyFont="1" applyFill="1" applyBorder="1" applyAlignment="1" applyProtection="1">
      <alignment horizontal="right" vertical="center"/>
      <protection locked="0"/>
    </xf>
    <xf numFmtId="0" fontId="37" fillId="0" borderId="0" xfId="0" applyFont="1" applyFill="1" applyBorder="1" applyAlignment="1" applyProtection="1">
      <alignment horizontal="center" vertical="center"/>
      <protection locked="0"/>
    </xf>
    <xf numFmtId="0" fontId="11" fillId="4" borderId="7" xfId="0" applyFont="1" applyFill="1" applyBorder="1" applyAlignment="1" applyProtection="1">
      <alignment vertical="center" wrapText="1"/>
      <protection locked="0"/>
    </xf>
    <xf numFmtId="0" fontId="10" fillId="0" borderId="29" xfId="0" applyFont="1" applyFill="1" applyBorder="1" applyAlignment="1" applyProtection="1">
      <alignment vertical="center"/>
      <protection locked="0"/>
    </xf>
    <xf numFmtId="0" fontId="9" fillId="15" borderId="1" xfId="0" applyFont="1" applyFill="1" applyBorder="1" applyAlignment="1" applyProtection="1">
      <alignment horizontal="center" vertical="center"/>
    </xf>
    <xf numFmtId="0" fontId="13" fillId="4" borderId="16" xfId="0" applyFont="1" applyFill="1" applyBorder="1" applyAlignment="1" applyProtection="1">
      <alignment vertical="center"/>
    </xf>
    <xf numFmtId="0" fontId="19" fillId="0" borderId="0" xfId="0" applyFont="1" applyFill="1" applyBorder="1" applyAlignment="1" applyProtection="1">
      <alignment horizontal="center" vertical="center"/>
    </xf>
    <xf numFmtId="10" fontId="10" fillId="0" borderId="0" xfId="0" applyNumberFormat="1" applyFont="1" applyFill="1" applyBorder="1" applyAlignment="1" applyProtection="1">
      <alignment horizontal="center" vertical="center"/>
    </xf>
    <xf numFmtId="10" fontId="9" fillId="0" borderId="0" xfId="0" applyNumberFormat="1" applyFont="1" applyFill="1" applyBorder="1" applyAlignment="1" applyProtection="1">
      <alignment horizontal="center" vertical="center"/>
    </xf>
    <xf numFmtId="1" fontId="9" fillId="2" borderId="5" xfId="0" applyNumberFormat="1" applyFont="1" applyFill="1" applyBorder="1" applyAlignment="1" applyProtection="1">
      <alignment horizontal="center" vertical="center" wrapText="1"/>
    </xf>
    <xf numFmtId="9" fontId="9" fillId="2" borderId="5" xfId="0" applyNumberFormat="1" applyFont="1" applyFill="1" applyBorder="1" applyAlignment="1" applyProtection="1">
      <alignment horizontal="center" vertical="center" wrapText="1"/>
    </xf>
    <xf numFmtId="0" fontId="9" fillId="2" borderId="5" xfId="0" applyNumberFormat="1" applyFont="1" applyFill="1" applyBorder="1" applyAlignment="1" applyProtection="1">
      <alignment horizontal="center" vertical="center" wrapText="1"/>
    </xf>
    <xf numFmtId="0" fontId="0" fillId="4" borderId="30" xfId="0" applyFont="1" applyFill="1" applyBorder="1" applyAlignment="1" applyProtection="1"/>
    <xf numFmtId="0" fontId="0" fillId="0" borderId="0" xfId="0" applyFont="1" applyFill="1" applyBorder="1" applyProtection="1"/>
    <xf numFmtId="0" fontId="0" fillId="0" borderId="0" xfId="0" applyFont="1" applyFill="1" applyProtection="1"/>
    <xf numFmtId="0" fontId="0" fillId="4" borderId="30" xfId="0" applyFill="1" applyBorder="1" applyAlignment="1" applyProtection="1"/>
    <xf numFmtId="0" fontId="21" fillId="0" borderId="2"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1" fontId="12" fillId="2" borderId="1" xfId="0" applyNumberFormat="1" applyFont="1" applyFill="1" applyBorder="1" applyAlignment="1" applyProtection="1">
      <alignment horizontal="center" vertical="center" wrapText="1"/>
      <protection locked="0"/>
    </xf>
    <xf numFmtId="0" fontId="0" fillId="2" borderId="0" xfId="0" applyFill="1" applyBorder="1"/>
    <xf numFmtId="0" fontId="0" fillId="0" borderId="15" xfId="0" applyBorder="1"/>
    <xf numFmtId="0" fontId="47" fillId="0" borderId="0" xfId="0" applyFont="1" applyFill="1" applyBorder="1" applyAlignment="1">
      <alignment horizontal="justify" vertical="center" wrapText="1"/>
    </xf>
    <xf numFmtId="0" fontId="11" fillId="11" borderId="2" xfId="0" applyFont="1" applyFill="1" applyBorder="1" applyAlignment="1" applyProtection="1">
      <alignment horizontal="center" vertical="center" wrapText="1"/>
    </xf>
    <xf numFmtId="10" fontId="9" fillId="0" borderId="1" xfId="0" applyNumberFormat="1" applyFont="1" applyBorder="1" applyAlignment="1" applyProtection="1">
      <alignment horizontal="center" vertical="center"/>
    </xf>
    <xf numFmtId="0" fontId="14" fillId="0" borderId="0" xfId="0" applyFont="1" applyFill="1" applyBorder="1" applyAlignment="1" applyProtection="1">
      <alignment horizontal="center" vertical="center"/>
      <protection locked="0"/>
    </xf>
    <xf numFmtId="0" fontId="11" fillId="6" borderId="3" xfId="0" applyFont="1" applyFill="1" applyBorder="1" applyAlignment="1" applyProtection="1">
      <alignment horizontal="center" vertical="center" wrapText="1"/>
    </xf>
    <xf numFmtId="0" fontId="11" fillId="11" borderId="13"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protection locked="0"/>
    </xf>
    <xf numFmtId="0" fontId="0" fillId="0" borderId="4" xfId="0" applyFill="1" applyBorder="1" applyAlignment="1" applyProtection="1"/>
    <xf numFmtId="0" fontId="0" fillId="0" borderId="4" xfId="0" applyFill="1" applyBorder="1" applyProtection="1">
      <protection locked="0"/>
    </xf>
    <xf numFmtId="0" fontId="14" fillId="2" borderId="0" xfId="0" applyFont="1" applyFill="1" applyBorder="1" applyAlignment="1" applyProtection="1">
      <alignment horizontal="center" vertical="center"/>
    </xf>
    <xf numFmtId="0" fontId="36" fillId="0" borderId="40" xfId="0" applyFont="1" applyFill="1" applyBorder="1" applyAlignment="1" applyProtection="1">
      <alignment vertical="center"/>
      <protection locked="0"/>
    </xf>
    <xf numFmtId="0" fontId="36" fillId="0" borderId="4" xfId="0" applyFont="1" applyFill="1" applyBorder="1" applyAlignment="1" applyProtection="1">
      <alignment horizontal="center" vertical="center"/>
      <protection locked="0"/>
    </xf>
    <xf numFmtId="0" fontId="0" fillId="0" borderId="4" xfId="0" applyBorder="1" applyProtection="1">
      <protection locked="0"/>
    </xf>
    <xf numFmtId="0" fontId="0" fillId="0" borderId="8" xfId="0" applyBorder="1" applyProtection="1">
      <protection locked="0"/>
    </xf>
    <xf numFmtId="0" fontId="11" fillId="16" borderId="1" xfId="0" applyFont="1" applyFill="1" applyBorder="1" applyAlignment="1" applyProtection="1">
      <alignment horizontal="center" vertical="center" wrapText="1"/>
      <protection locked="0"/>
    </xf>
    <xf numFmtId="0" fontId="11" fillId="16" borderId="1" xfId="0" applyFont="1" applyFill="1" applyBorder="1" applyAlignment="1" applyProtection="1">
      <alignment horizontal="center" wrapText="1"/>
      <protection locked="0"/>
    </xf>
    <xf numFmtId="0" fontId="12" fillId="0" borderId="1" xfId="0" applyFont="1" applyFill="1" applyBorder="1" applyAlignment="1" applyProtection="1">
      <alignment horizontal="center" vertical="center" wrapText="1"/>
      <protection locked="0"/>
    </xf>
    <xf numFmtId="0" fontId="11" fillId="11" borderId="2" xfId="0" applyFont="1" applyFill="1" applyBorder="1" applyAlignment="1" applyProtection="1">
      <alignment horizontal="center" vertical="center" wrapText="1"/>
    </xf>
    <xf numFmtId="0" fontId="39" fillId="10" borderId="30" xfId="0" applyFont="1" applyFill="1" applyBorder="1" applyAlignment="1" applyProtection="1">
      <alignment horizontal="right" vertical="top" wrapText="1"/>
      <protection locked="0"/>
    </xf>
    <xf numFmtId="0" fontId="39" fillId="15" borderId="8" xfId="0" applyFont="1" applyFill="1" applyBorder="1" applyAlignment="1" applyProtection="1">
      <alignment horizontal="right" vertical="top" wrapText="1"/>
      <protection locked="0"/>
    </xf>
    <xf numFmtId="0" fontId="12" fillId="2" borderId="3"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12" fillId="0" borderId="3" xfId="0" applyFont="1" applyBorder="1" applyAlignment="1" applyProtection="1">
      <alignment horizontal="center" vertical="center" wrapText="1"/>
    </xf>
    <xf numFmtId="0" fontId="9" fillId="7" borderId="29" xfId="0" applyFont="1" applyFill="1" applyBorder="1" applyAlignment="1" applyProtection="1">
      <alignment horizontal="center" vertical="center" wrapText="1"/>
    </xf>
    <xf numFmtId="1" fontId="0" fillId="0" borderId="16" xfId="0" applyNumberFormat="1" applyBorder="1" applyAlignment="1" applyProtection="1">
      <alignment horizontal="center" vertical="center"/>
    </xf>
    <xf numFmtId="0" fontId="9" fillId="7" borderId="0" xfId="0" applyFont="1" applyFill="1" applyBorder="1" applyAlignment="1" applyProtection="1">
      <alignment horizontal="right" vertical="center"/>
    </xf>
    <xf numFmtId="0" fontId="44" fillId="4" borderId="29" xfId="0" applyFont="1" applyFill="1" applyBorder="1" applyAlignment="1" applyProtection="1">
      <alignment horizontal="center" wrapText="1"/>
    </xf>
    <xf numFmtId="0" fontId="11" fillId="6" borderId="5"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6" fillId="4" borderId="7" xfId="0" applyFont="1" applyFill="1" applyBorder="1" applyAlignment="1" applyProtection="1">
      <alignment horizontal="center" vertical="center" wrapText="1"/>
    </xf>
    <xf numFmtId="9" fontId="16" fillId="0" borderId="1" xfId="0" applyNumberFormat="1" applyFont="1" applyFill="1" applyBorder="1" applyAlignment="1" applyProtection="1">
      <alignment horizontal="center" vertical="center"/>
    </xf>
    <xf numFmtId="1" fontId="9" fillId="2" borderId="1" xfId="0" applyNumberFormat="1" applyFont="1" applyFill="1" applyBorder="1" applyAlignment="1" applyProtection="1">
      <alignment horizontal="center" vertical="center" wrapText="1"/>
    </xf>
    <xf numFmtId="9" fontId="45" fillId="0" borderId="1" xfId="0" applyNumberFormat="1" applyFont="1" applyFill="1" applyBorder="1" applyAlignment="1" applyProtection="1">
      <alignment horizontal="center" vertical="center" wrapText="1"/>
    </xf>
    <xf numFmtId="10" fontId="10" fillId="2" borderId="0" xfId="0" applyNumberFormat="1" applyFont="1" applyFill="1" applyBorder="1" applyAlignment="1" applyProtection="1">
      <alignment horizontal="center" vertical="center"/>
    </xf>
    <xf numFmtId="0" fontId="11" fillId="4" borderId="5" xfId="0" applyFont="1" applyFill="1" applyBorder="1" applyAlignment="1" applyProtection="1">
      <alignment horizontal="center" vertical="center" wrapText="1"/>
      <protection locked="0"/>
    </xf>
    <xf numFmtId="0" fontId="11" fillId="4" borderId="16" xfId="0" applyFont="1" applyFill="1" applyBorder="1" applyAlignment="1" applyProtection="1">
      <alignment horizontal="center" vertical="center" wrapText="1"/>
      <protection locked="0"/>
    </xf>
    <xf numFmtId="0" fontId="11" fillId="4" borderId="19" xfId="0" applyFont="1" applyFill="1" applyBorder="1" applyAlignment="1" applyProtection="1">
      <alignment horizontal="center" vertical="center" wrapText="1"/>
      <protection locked="0"/>
    </xf>
    <xf numFmtId="0" fontId="11" fillId="4" borderId="1" xfId="0" applyFont="1" applyFill="1" applyBorder="1" applyAlignment="1" applyProtection="1">
      <alignment horizontal="center" vertical="center" wrapText="1"/>
    </xf>
    <xf numFmtId="0" fontId="10" fillId="4" borderId="28" xfId="0" applyFont="1" applyFill="1" applyBorder="1" applyAlignment="1" applyProtection="1">
      <alignment horizontal="center" vertical="center"/>
    </xf>
    <xf numFmtId="166" fontId="0" fillId="0" borderId="1" xfId="0" applyNumberFormat="1" applyBorder="1" applyAlignment="1" applyProtection="1">
      <alignment horizontal="center" vertical="center"/>
    </xf>
    <xf numFmtId="0" fontId="11" fillId="11" borderId="16" xfId="0" applyFont="1" applyFill="1" applyBorder="1" applyAlignment="1" applyProtection="1">
      <alignment horizontal="center" vertical="center" wrapText="1"/>
    </xf>
    <xf numFmtId="0" fontId="11" fillId="11" borderId="19" xfId="0" applyFont="1" applyFill="1" applyBorder="1" applyAlignment="1" applyProtection="1">
      <alignment horizontal="center" vertical="center" wrapText="1"/>
      <protection locked="0"/>
    </xf>
    <xf numFmtId="2" fontId="0" fillId="0" borderId="0" xfId="0" applyNumberFormat="1" applyProtection="1"/>
    <xf numFmtId="0" fontId="17" fillId="0" borderId="3" xfId="0" applyFont="1" applyBorder="1" applyAlignment="1" applyProtection="1">
      <alignment horizontal="center" vertical="center" wrapText="1"/>
      <protection locked="0"/>
    </xf>
    <xf numFmtId="0" fontId="55" fillId="0" borderId="1" xfId="0" applyFont="1" applyBorder="1" applyAlignment="1" applyProtection="1">
      <alignment horizontal="center" vertical="center" wrapText="1"/>
      <protection locked="0"/>
    </xf>
    <xf numFmtId="0" fontId="11" fillId="13" borderId="1" xfId="0" applyFont="1" applyFill="1" applyBorder="1" applyAlignment="1" applyProtection="1">
      <alignment horizontal="center" vertical="center" wrapText="1"/>
      <protection locked="0"/>
    </xf>
    <xf numFmtId="0" fontId="0" fillId="0" borderId="25" xfId="0" applyBorder="1" applyAlignment="1">
      <alignment horizontal="center"/>
    </xf>
    <xf numFmtId="0" fontId="0" fillId="0" borderId="22" xfId="0" applyBorder="1" applyAlignment="1">
      <alignment horizontal="center"/>
    </xf>
    <xf numFmtId="0" fontId="0" fillId="0" borderId="26" xfId="0" applyBorder="1" applyAlignment="1">
      <alignment horizontal="center"/>
    </xf>
    <xf numFmtId="0" fontId="33" fillId="5" borderId="9" xfId="0" applyFont="1" applyFill="1" applyBorder="1" applyAlignment="1">
      <alignment horizontal="center" vertical="center" wrapText="1"/>
    </xf>
    <xf numFmtId="0" fontId="33" fillId="5" borderId="0" xfId="0" applyFont="1" applyFill="1" applyBorder="1" applyAlignment="1">
      <alignment horizontal="center" vertical="center" wrapText="1"/>
    </xf>
    <xf numFmtId="0" fontId="33" fillId="5" borderId="15" xfId="0" applyFont="1" applyFill="1" applyBorder="1" applyAlignment="1">
      <alignment horizontal="center" vertical="center" wrapText="1"/>
    </xf>
    <xf numFmtId="0" fontId="0" fillId="2" borderId="0" xfId="0" applyFill="1" applyBorder="1" applyAlignment="1">
      <alignment horizontal="justify" vertical="top" wrapText="1"/>
    </xf>
    <xf numFmtId="0" fontId="7" fillId="2" borderId="0" xfId="0" applyFont="1" applyFill="1" applyBorder="1" applyAlignment="1">
      <alignment horizontal="justify" vertical="top" wrapText="1"/>
    </xf>
    <xf numFmtId="0" fontId="0" fillId="0" borderId="0" xfId="0" applyAlignment="1">
      <alignment horizontal="justify" vertical="top" wrapText="1"/>
    </xf>
    <xf numFmtId="0" fontId="0" fillId="0" borderId="0" xfId="0" applyAlignment="1">
      <alignment horizontal="justify" vertical="top"/>
    </xf>
    <xf numFmtId="0" fontId="51" fillId="10" borderId="2" xfId="0" applyFont="1" applyFill="1" applyBorder="1" applyAlignment="1">
      <alignment horizontal="center" vertical="center" wrapText="1"/>
    </xf>
    <xf numFmtId="0" fontId="51" fillId="10" borderId="28" xfId="0" applyFont="1" applyFill="1" applyBorder="1" applyAlignment="1">
      <alignment horizontal="center" vertical="center" wrapText="1"/>
    </xf>
    <xf numFmtId="0" fontId="51" fillId="10" borderId="3" xfId="0" applyFont="1" applyFill="1" applyBorder="1" applyAlignment="1">
      <alignment horizontal="center" vertical="center" wrapText="1"/>
    </xf>
    <xf numFmtId="0" fontId="4" fillId="2" borderId="0" xfId="0" applyFont="1" applyFill="1" applyBorder="1" applyAlignment="1">
      <alignment horizontal="justify" vertical="top" wrapText="1"/>
    </xf>
    <xf numFmtId="0" fontId="32" fillId="2" borderId="0" xfId="0" applyFont="1" applyFill="1" applyBorder="1" applyAlignment="1">
      <alignment horizontal="justify" vertical="top" wrapText="1"/>
    </xf>
    <xf numFmtId="0" fontId="27" fillId="12" borderId="1" xfId="0" applyFont="1" applyFill="1" applyBorder="1" applyAlignment="1">
      <alignment horizontal="center" vertical="center" wrapText="1"/>
    </xf>
    <xf numFmtId="0" fontId="0" fillId="0" borderId="4" xfId="0" applyBorder="1" applyAlignment="1">
      <alignment horizontal="justify" vertical="center" wrapText="1"/>
    </xf>
    <xf numFmtId="0" fontId="28" fillId="17" borderId="1" xfId="0" applyFont="1" applyFill="1" applyBorder="1" applyAlignment="1">
      <alignment horizontal="center" vertical="center" wrapText="1"/>
    </xf>
    <xf numFmtId="0" fontId="47" fillId="0" borderId="0" xfId="0" applyFont="1" applyFill="1" applyBorder="1" applyAlignment="1">
      <alignment horizontal="justify" vertical="center" wrapText="1"/>
    </xf>
    <xf numFmtId="0" fontId="47" fillId="0" borderId="27" xfId="0" applyFont="1" applyFill="1" applyBorder="1" applyAlignment="1">
      <alignment horizontal="justify" vertical="top" wrapText="1"/>
    </xf>
    <xf numFmtId="0" fontId="0" fillId="2" borderId="27" xfId="0" applyFill="1" applyBorder="1" applyAlignment="1">
      <alignment horizontal="justify" vertical="top" wrapText="1"/>
    </xf>
    <xf numFmtId="0" fontId="29" fillId="21" borderId="1" xfId="0" applyFont="1" applyFill="1" applyBorder="1" applyAlignment="1">
      <alignment horizontal="center" vertical="center" wrapText="1"/>
    </xf>
    <xf numFmtId="0" fontId="10" fillId="10" borderId="1" xfId="0" applyFont="1" applyFill="1" applyBorder="1" applyAlignment="1" applyProtection="1">
      <alignment horizontal="center" vertical="center" wrapText="1"/>
    </xf>
    <xf numFmtId="0" fontId="10" fillId="11" borderId="21" xfId="0" applyFont="1" applyFill="1" applyBorder="1" applyAlignment="1" applyProtection="1">
      <alignment horizontal="center" vertical="center" wrapText="1"/>
    </xf>
    <xf numFmtId="0" fontId="10" fillId="11" borderId="29" xfId="0" applyFont="1" applyFill="1" applyBorder="1" applyAlignment="1" applyProtection="1">
      <alignment horizontal="center" vertical="center" wrapText="1"/>
    </xf>
    <xf numFmtId="0" fontId="10" fillId="11" borderId="14" xfId="0" applyFont="1" applyFill="1" applyBorder="1" applyAlignment="1" applyProtection="1">
      <alignment horizontal="center" vertical="center" wrapText="1"/>
    </xf>
    <xf numFmtId="0" fontId="0" fillId="0" borderId="0" xfId="0" applyFill="1" applyBorder="1" applyAlignment="1" applyProtection="1">
      <alignment horizontal="left"/>
    </xf>
    <xf numFmtId="0" fontId="35" fillId="0" borderId="17" xfId="0" applyFont="1" applyFill="1" applyBorder="1" applyAlignment="1" applyProtection="1">
      <alignment horizontal="center" vertical="center" wrapText="1"/>
    </xf>
    <xf numFmtId="0" fontId="35" fillId="0" borderId="18" xfId="0" applyFont="1" applyFill="1" applyBorder="1" applyAlignment="1" applyProtection="1">
      <alignment horizontal="center" vertical="center" wrapText="1"/>
    </xf>
    <xf numFmtId="0" fontId="35" fillId="0" borderId="31" xfId="0" applyFont="1" applyFill="1" applyBorder="1" applyAlignment="1" applyProtection="1">
      <alignment horizontal="center" vertical="center" wrapText="1"/>
    </xf>
    <xf numFmtId="0" fontId="13" fillId="8" borderId="34" xfId="0" applyFont="1" applyFill="1" applyBorder="1" applyAlignment="1" applyProtection="1">
      <alignment horizontal="center" vertical="center"/>
    </xf>
    <xf numFmtId="0" fontId="13" fillId="8" borderId="31" xfId="0" applyFont="1" applyFill="1" applyBorder="1" applyAlignment="1" applyProtection="1">
      <alignment horizontal="center" vertical="center"/>
    </xf>
    <xf numFmtId="0" fontId="16" fillId="0" borderId="17" xfId="0" applyFont="1" applyFill="1" applyBorder="1" applyAlignment="1" applyProtection="1">
      <alignment horizontal="center" vertical="center"/>
    </xf>
    <xf numFmtId="0" fontId="16" fillId="0" borderId="18" xfId="0" applyFont="1" applyFill="1" applyBorder="1" applyAlignment="1" applyProtection="1">
      <alignment horizontal="center" vertical="center"/>
    </xf>
    <xf numFmtId="0" fontId="16" fillId="0" borderId="39" xfId="0" applyFont="1" applyFill="1" applyBorder="1" applyAlignment="1" applyProtection="1">
      <alignment horizontal="center" vertical="center"/>
    </xf>
    <xf numFmtId="0" fontId="11" fillId="10" borderId="13" xfId="0" applyFont="1" applyFill="1" applyBorder="1" applyAlignment="1" applyProtection="1">
      <alignment horizontal="center" vertical="center" wrapText="1"/>
    </xf>
    <xf numFmtId="0" fontId="11" fillId="10" borderId="7" xfId="0" applyFont="1" applyFill="1" applyBorder="1" applyAlignment="1" applyProtection="1">
      <alignment horizontal="center" vertical="center" wrapText="1"/>
    </xf>
    <xf numFmtId="0" fontId="11" fillId="10" borderId="16" xfId="0" applyFont="1" applyFill="1" applyBorder="1" applyAlignment="1" applyProtection="1">
      <alignment horizontal="center" vertical="center" wrapText="1"/>
    </xf>
    <xf numFmtId="49" fontId="10" fillId="10" borderId="2" xfId="0" applyNumberFormat="1" applyFont="1" applyFill="1" applyBorder="1" applyAlignment="1" applyProtection="1">
      <alignment horizontal="center" vertical="center" wrapText="1"/>
      <protection locked="0"/>
    </xf>
    <xf numFmtId="49" fontId="10" fillId="10" borderId="28" xfId="0" applyNumberFormat="1" applyFont="1" applyFill="1" applyBorder="1" applyAlignment="1" applyProtection="1">
      <alignment horizontal="center" vertical="center" wrapText="1"/>
      <protection locked="0"/>
    </xf>
    <xf numFmtId="49" fontId="10" fillId="10" borderId="3" xfId="0" applyNumberFormat="1" applyFont="1" applyFill="1" applyBorder="1" applyAlignment="1" applyProtection="1">
      <alignment horizontal="center" vertical="center" wrapText="1"/>
      <protection locked="0"/>
    </xf>
    <xf numFmtId="49" fontId="10" fillId="10" borderId="2" xfId="0" applyNumberFormat="1" applyFont="1" applyFill="1" applyBorder="1" applyAlignment="1" applyProtection="1">
      <alignment horizontal="center" vertical="center" wrapText="1"/>
    </xf>
    <xf numFmtId="49" fontId="10" fillId="10" borderId="28" xfId="0" applyNumberFormat="1" applyFont="1" applyFill="1" applyBorder="1" applyAlignment="1" applyProtection="1">
      <alignment horizontal="center" vertical="center" wrapText="1"/>
    </xf>
    <xf numFmtId="49" fontId="10" fillId="10" borderId="3" xfId="0" applyNumberFormat="1" applyFont="1" applyFill="1" applyBorder="1" applyAlignment="1" applyProtection="1">
      <alignment horizontal="center" vertical="center" wrapText="1"/>
    </xf>
    <xf numFmtId="0" fontId="17" fillId="2" borderId="2" xfId="0" applyFont="1" applyFill="1" applyBorder="1" applyAlignment="1" applyProtection="1">
      <alignment horizontal="center" vertical="center" wrapText="1"/>
      <protection locked="0"/>
    </xf>
    <xf numFmtId="0" fontId="17" fillId="2" borderId="3" xfId="0" applyFont="1" applyFill="1" applyBorder="1" applyAlignment="1" applyProtection="1">
      <alignment horizontal="center" vertical="center" wrapText="1"/>
      <protection locked="0"/>
    </xf>
    <xf numFmtId="0" fontId="10" fillId="9" borderId="1" xfId="0" applyFont="1" applyFill="1" applyBorder="1" applyAlignment="1" applyProtection="1">
      <alignment horizontal="center" vertical="center"/>
    </xf>
    <xf numFmtId="0" fontId="10" fillId="9" borderId="14" xfId="0" applyFont="1" applyFill="1" applyBorder="1" applyAlignment="1" applyProtection="1">
      <alignment horizontal="center" vertical="center"/>
    </xf>
    <xf numFmtId="0" fontId="10" fillId="9" borderId="30" xfId="0" applyFont="1" applyFill="1" applyBorder="1" applyAlignment="1" applyProtection="1">
      <alignment horizontal="center" vertical="center"/>
    </xf>
    <xf numFmtId="0" fontId="10" fillId="9" borderId="5" xfId="0" applyFont="1" applyFill="1" applyBorder="1" applyAlignment="1" applyProtection="1">
      <alignment horizontal="center" vertical="center"/>
    </xf>
    <xf numFmtId="0" fontId="10" fillId="11" borderId="30" xfId="0" applyFont="1" applyFill="1" applyBorder="1" applyAlignment="1" applyProtection="1">
      <alignment horizontal="center" vertical="center" wrapText="1"/>
    </xf>
    <xf numFmtId="0" fontId="10" fillId="11" borderId="5" xfId="0" applyFont="1" applyFill="1" applyBorder="1" applyAlignment="1" applyProtection="1">
      <alignment horizontal="center" vertical="center" wrapText="1"/>
    </xf>
    <xf numFmtId="0" fontId="10" fillId="0" borderId="21"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30" xfId="0"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0" fontId="19" fillId="0" borderId="1" xfId="0" applyFont="1" applyFill="1" applyBorder="1" applyAlignment="1" applyProtection="1">
      <alignment horizontal="center" vertical="center"/>
    </xf>
    <xf numFmtId="0" fontId="11" fillId="10" borderId="21" xfId="0" applyFont="1" applyFill="1" applyBorder="1" applyAlignment="1" applyProtection="1">
      <alignment horizontal="center" vertical="center" wrapText="1"/>
      <protection locked="0"/>
    </xf>
    <xf numFmtId="0" fontId="11" fillId="10" borderId="14" xfId="0" applyFont="1" applyFill="1" applyBorder="1" applyAlignment="1" applyProtection="1">
      <alignment horizontal="center" vertical="center" wrapText="1"/>
      <protection locked="0"/>
    </xf>
    <xf numFmtId="0" fontId="11" fillId="10" borderId="30" xfId="0" applyFont="1" applyFill="1" applyBorder="1" applyAlignment="1" applyProtection="1">
      <alignment horizontal="center" vertical="center" wrapText="1"/>
      <protection locked="0"/>
    </xf>
    <xf numFmtId="0" fontId="11" fillId="10" borderId="5"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25" fillId="9" borderId="13" xfId="0" applyFont="1" applyFill="1" applyBorder="1" applyAlignment="1" applyProtection="1">
      <alignment horizontal="center" vertical="center" wrapText="1"/>
    </xf>
    <xf numFmtId="0" fontId="25" fillId="9" borderId="16" xfId="0" applyFont="1" applyFill="1" applyBorder="1" applyAlignment="1" applyProtection="1">
      <alignment horizontal="center" vertical="center" wrapText="1"/>
    </xf>
    <xf numFmtId="0" fontId="11" fillId="4" borderId="13" xfId="0" applyFont="1" applyFill="1" applyBorder="1" applyAlignment="1" applyProtection="1">
      <alignment horizontal="center" vertical="center" wrapText="1"/>
      <protection locked="0"/>
    </xf>
    <xf numFmtId="0" fontId="11" fillId="4" borderId="16" xfId="0" applyFont="1" applyFill="1" applyBorder="1" applyAlignment="1" applyProtection="1">
      <alignment horizontal="center" vertical="center" wrapText="1"/>
      <protection locked="0"/>
    </xf>
    <xf numFmtId="0" fontId="11" fillId="4" borderId="7" xfId="0" applyFont="1" applyFill="1" applyBorder="1" applyAlignment="1" applyProtection="1">
      <alignment horizontal="center" vertical="center" wrapText="1"/>
      <protection locked="0"/>
    </xf>
    <xf numFmtId="0" fontId="11" fillId="10" borderId="1" xfId="0" applyFont="1" applyFill="1" applyBorder="1" applyAlignment="1" applyProtection="1">
      <alignment horizontal="center" vertical="center" wrapText="1"/>
    </xf>
    <xf numFmtId="0" fontId="11" fillId="10" borderId="21" xfId="0" applyFont="1" applyFill="1" applyBorder="1" applyAlignment="1" applyProtection="1">
      <alignment horizontal="center" wrapText="1"/>
      <protection locked="0"/>
    </xf>
    <xf numFmtId="0" fontId="11" fillId="10" borderId="29" xfId="0" applyFont="1" applyFill="1" applyBorder="1" applyAlignment="1" applyProtection="1">
      <alignment horizontal="center" wrapText="1"/>
      <protection locked="0"/>
    </xf>
    <xf numFmtId="0" fontId="11" fillId="10" borderId="14" xfId="0" applyFont="1" applyFill="1" applyBorder="1" applyAlignment="1" applyProtection="1">
      <alignment horizontal="center" wrapText="1"/>
      <protection locked="0"/>
    </xf>
    <xf numFmtId="0" fontId="11" fillId="10" borderId="4" xfId="0" applyFont="1" applyFill="1" applyBorder="1" applyAlignment="1" applyProtection="1">
      <alignment horizontal="left" vertical="top" wrapText="1"/>
    </xf>
    <xf numFmtId="0" fontId="11" fillId="10" borderId="5" xfId="0" applyFont="1" applyFill="1" applyBorder="1" applyAlignment="1" applyProtection="1">
      <alignment horizontal="left" vertical="top" wrapText="1"/>
    </xf>
    <xf numFmtId="0" fontId="11" fillId="10" borderId="4" xfId="0" applyFont="1" applyFill="1" applyBorder="1" applyAlignment="1" applyProtection="1">
      <alignment horizontal="left" vertical="top" wrapText="1"/>
      <protection locked="0"/>
    </xf>
    <xf numFmtId="0" fontId="11" fillId="10" borderId="5" xfId="0" applyFont="1" applyFill="1" applyBorder="1" applyAlignment="1" applyProtection="1">
      <alignment horizontal="left" vertical="top" wrapText="1"/>
      <protection locked="0"/>
    </xf>
    <xf numFmtId="0" fontId="11" fillId="4" borderId="1" xfId="0" applyFont="1" applyFill="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4" fillId="0" borderId="0" xfId="0" applyFont="1" applyFill="1" applyBorder="1" applyAlignment="1" applyProtection="1">
      <alignment horizontal="center" vertical="center"/>
      <protection locked="0"/>
    </xf>
    <xf numFmtId="0" fontId="9" fillId="11" borderId="1" xfId="0" applyFont="1" applyFill="1" applyBorder="1" applyAlignment="1" applyProtection="1">
      <alignment horizontal="center" vertical="center"/>
    </xf>
    <xf numFmtId="0" fontId="20" fillId="0" borderId="2" xfId="0" applyFont="1" applyBorder="1" applyAlignment="1" applyProtection="1">
      <alignment horizontal="center" vertical="center"/>
    </xf>
    <xf numFmtId="0" fontId="20" fillId="11" borderId="1" xfId="0" applyFont="1" applyFill="1" applyBorder="1" applyAlignment="1" applyProtection="1">
      <alignment horizontal="center" vertical="center"/>
    </xf>
    <xf numFmtId="0" fontId="20" fillId="0" borderId="1" xfId="0" applyFont="1" applyBorder="1" applyAlignment="1" applyProtection="1">
      <alignment horizontal="center" vertical="center"/>
    </xf>
    <xf numFmtId="0" fontId="0" fillId="4" borderId="2" xfId="0" applyFill="1" applyBorder="1" applyAlignment="1" applyProtection="1">
      <alignment horizontal="center"/>
      <protection locked="0"/>
    </xf>
    <xf numFmtId="0" fontId="0" fillId="4" borderId="3" xfId="0" applyFill="1" applyBorder="1" applyAlignment="1" applyProtection="1">
      <alignment horizontal="center"/>
      <protection locked="0"/>
    </xf>
    <xf numFmtId="0" fontId="11" fillId="4" borderId="8" xfId="0" applyFont="1" applyFill="1" applyBorder="1" applyAlignment="1" applyProtection="1">
      <alignment horizontal="center" vertical="center" wrapText="1"/>
      <protection locked="0"/>
    </xf>
    <xf numFmtId="0" fontId="22" fillId="11" borderId="13" xfId="0" applyFont="1" applyFill="1" applyBorder="1" applyAlignment="1" applyProtection="1">
      <alignment horizontal="center" vertical="center" wrapText="1"/>
    </xf>
    <xf numFmtId="0" fontId="22" fillId="11" borderId="16" xfId="0" applyFont="1" applyFill="1" applyBorder="1" applyAlignment="1" applyProtection="1">
      <alignment horizontal="center" vertical="center" wrapText="1"/>
    </xf>
    <xf numFmtId="0" fontId="17" fillId="0" borderId="1" xfId="0" applyFont="1" applyBorder="1" applyAlignment="1" applyProtection="1">
      <alignment horizontal="center" vertical="center" wrapText="1"/>
      <protection locked="0"/>
    </xf>
    <xf numFmtId="0" fontId="14" fillId="2" borderId="20" xfId="0" applyFont="1" applyFill="1" applyBorder="1" applyAlignment="1" applyProtection="1">
      <alignment horizontal="center" vertical="center"/>
      <protection locked="0"/>
    </xf>
    <xf numFmtId="0" fontId="14" fillId="2" borderId="32" xfId="0" applyFont="1" applyFill="1" applyBorder="1" applyAlignment="1" applyProtection="1">
      <alignment horizontal="center" vertical="center"/>
      <protection locked="0"/>
    </xf>
    <xf numFmtId="0" fontId="14" fillId="2" borderId="33" xfId="0" applyFont="1" applyFill="1" applyBorder="1" applyAlignment="1" applyProtection="1">
      <alignment horizontal="center" vertical="center"/>
      <protection locked="0"/>
    </xf>
    <xf numFmtId="0" fontId="9" fillId="10" borderId="38" xfId="0" applyFont="1" applyFill="1" applyBorder="1" applyAlignment="1" applyProtection="1">
      <alignment horizontal="center" vertical="center" wrapText="1"/>
    </xf>
    <xf numFmtId="0" fontId="9" fillId="10" borderId="1" xfId="0" applyFont="1" applyFill="1" applyBorder="1" applyAlignment="1" applyProtection="1">
      <alignment horizontal="center" vertical="center" wrapText="1"/>
    </xf>
    <xf numFmtId="0" fontId="10" fillId="10" borderId="1" xfId="0" applyFont="1" applyFill="1" applyBorder="1" applyAlignment="1" applyProtection="1">
      <alignment horizontal="center" vertical="center"/>
    </xf>
    <xf numFmtId="0" fontId="10" fillId="10" borderId="12" xfId="0" applyFont="1" applyFill="1" applyBorder="1" applyAlignment="1" applyProtection="1">
      <alignment horizontal="center" vertical="center"/>
    </xf>
    <xf numFmtId="0" fontId="9" fillId="10" borderId="12" xfId="0" applyFont="1" applyFill="1" applyBorder="1" applyAlignment="1" applyProtection="1">
      <alignment horizontal="center" vertical="center" wrapText="1"/>
    </xf>
    <xf numFmtId="0" fontId="53" fillId="2" borderId="35" xfId="0" applyFont="1" applyFill="1" applyBorder="1" applyAlignment="1" applyProtection="1">
      <alignment horizontal="center" wrapText="1"/>
    </xf>
    <xf numFmtId="0" fontId="53" fillId="2" borderId="36" xfId="0" applyFont="1" applyFill="1" applyBorder="1" applyAlignment="1" applyProtection="1">
      <alignment horizontal="center" wrapText="1"/>
    </xf>
    <xf numFmtId="0" fontId="53" fillId="2" borderId="37" xfId="0" applyFont="1" applyFill="1" applyBorder="1" applyAlignment="1" applyProtection="1">
      <alignment horizontal="center" wrapText="1"/>
    </xf>
    <xf numFmtId="0" fontId="10" fillId="2" borderId="2" xfId="0" applyFont="1" applyFill="1" applyBorder="1" applyAlignment="1" applyProtection="1">
      <alignment horizontal="center" vertical="center"/>
      <protection locked="0"/>
    </xf>
    <xf numFmtId="0" fontId="10" fillId="2" borderId="28"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1" fillId="10" borderId="1" xfId="0" applyFont="1" applyFill="1" applyBorder="1" applyAlignment="1" applyProtection="1">
      <alignment horizontal="center" vertical="center"/>
    </xf>
    <xf numFmtId="0" fontId="11" fillId="10" borderId="21" xfId="0" applyFont="1" applyFill="1" applyBorder="1" applyAlignment="1" applyProtection="1">
      <alignment horizontal="center" vertical="center" wrapText="1"/>
    </xf>
    <xf numFmtId="0" fontId="11" fillId="10" borderId="14" xfId="0" applyFont="1" applyFill="1" applyBorder="1" applyAlignment="1" applyProtection="1">
      <alignment horizontal="center" vertical="center" wrapText="1"/>
    </xf>
    <xf numFmtId="0" fontId="11" fillId="10" borderId="30" xfId="0" applyFont="1" applyFill="1" applyBorder="1" applyAlignment="1" applyProtection="1">
      <alignment horizontal="center" vertical="center" wrapText="1"/>
    </xf>
    <xf numFmtId="0" fontId="11" fillId="10" borderId="5" xfId="0" applyFont="1" applyFill="1" applyBorder="1" applyAlignment="1" applyProtection="1">
      <alignment horizontal="center" vertical="center" wrapText="1"/>
    </xf>
    <xf numFmtId="0" fontId="15" fillId="10" borderId="1" xfId="0" applyFont="1" applyFill="1" applyBorder="1" applyAlignment="1" applyProtection="1">
      <alignment horizontal="center" vertical="center" wrapText="1"/>
    </xf>
    <xf numFmtId="0" fontId="15" fillId="10" borderId="21" xfId="0" applyFont="1" applyFill="1" applyBorder="1" applyAlignment="1" applyProtection="1">
      <alignment horizontal="center" vertical="center" wrapText="1"/>
    </xf>
    <xf numFmtId="0" fontId="15" fillId="10" borderId="29" xfId="0" applyFont="1" applyFill="1" applyBorder="1" applyAlignment="1" applyProtection="1">
      <alignment horizontal="center" vertical="center" wrapText="1"/>
    </xf>
    <xf numFmtId="0" fontId="15" fillId="10" borderId="14" xfId="0" applyFont="1" applyFill="1" applyBorder="1" applyAlignment="1" applyProtection="1">
      <alignment horizontal="center" vertical="center" wrapText="1"/>
    </xf>
    <xf numFmtId="0" fontId="15" fillId="11" borderId="1" xfId="0" applyFont="1" applyFill="1" applyBorder="1" applyAlignment="1" applyProtection="1">
      <alignment horizontal="center" vertical="center"/>
    </xf>
    <xf numFmtId="0" fontId="11" fillId="11" borderId="2" xfId="0" applyFont="1" applyFill="1" applyBorder="1" applyAlignment="1" applyProtection="1">
      <alignment horizontal="center" vertical="center" wrapText="1"/>
    </xf>
    <xf numFmtId="0" fontId="11" fillId="11" borderId="3" xfId="0" applyFont="1" applyFill="1" applyBorder="1" applyAlignment="1" applyProtection="1">
      <alignment horizontal="center" vertical="center" wrapText="1"/>
    </xf>
    <xf numFmtId="10" fontId="9" fillId="0" borderId="30" xfId="0" applyNumberFormat="1" applyFont="1" applyBorder="1" applyAlignment="1" applyProtection="1">
      <alignment horizontal="center" vertical="center"/>
    </xf>
    <xf numFmtId="10" fontId="9" fillId="0" borderId="4" xfId="0" applyNumberFormat="1" applyFont="1" applyBorder="1" applyAlignment="1" applyProtection="1">
      <alignment horizontal="center" vertical="center"/>
    </xf>
    <xf numFmtId="10" fontId="9" fillId="0" borderId="5" xfId="0" applyNumberFormat="1" applyFont="1" applyBorder="1" applyAlignment="1" applyProtection="1">
      <alignment horizontal="center" vertical="center"/>
    </xf>
    <xf numFmtId="0" fontId="20" fillId="19" borderId="1" xfId="0" applyFont="1" applyFill="1" applyBorder="1" applyAlignment="1" applyProtection="1">
      <alignment horizontal="center" vertical="center"/>
    </xf>
    <xf numFmtId="0" fontId="20" fillId="11" borderId="13" xfId="0" applyFont="1" applyFill="1" applyBorder="1" applyAlignment="1" applyProtection="1">
      <alignment horizontal="center" vertical="center"/>
    </xf>
    <xf numFmtId="0" fontId="20" fillId="11" borderId="16" xfId="0" applyFont="1" applyFill="1" applyBorder="1" applyAlignment="1" applyProtection="1">
      <alignment horizontal="center" vertical="center"/>
    </xf>
    <xf numFmtId="0" fontId="20" fillId="4" borderId="28" xfId="0" applyFont="1" applyFill="1" applyBorder="1" applyAlignment="1" applyProtection="1">
      <alignment horizontal="center" vertical="center"/>
      <protection locked="0"/>
    </xf>
    <xf numFmtId="0" fontId="16" fillId="4" borderId="21" xfId="0" applyFont="1" applyFill="1" applyBorder="1" applyAlignment="1" applyProtection="1">
      <alignment horizontal="center" vertical="center" wrapText="1"/>
      <protection locked="0"/>
    </xf>
    <xf numFmtId="0" fontId="16" fillId="4" borderId="8" xfId="0" applyFont="1" applyFill="1" applyBorder="1" applyAlignment="1" applyProtection="1">
      <alignment horizontal="center" vertical="center" wrapText="1"/>
      <protection locked="0"/>
    </xf>
    <xf numFmtId="0" fontId="12" fillId="0" borderId="2"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1" fillId="12" borderId="2" xfId="0" applyFont="1" applyFill="1" applyBorder="1" applyAlignment="1" applyProtection="1">
      <alignment horizontal="center" vertical="center" wrapText="1"/>
    </xf>
    <xf numFmtId="0" fontId="11" fillId="12" borderId="28" xfId="0" applyFont="1" applyFill="1" applyBorder="1" applyAlignment="1" applyProtection="1">
      <alignment horizontal="center" vertical="center" wrapText="1"/>
    </xf>
    <xf numFmtId="0" fontId="11" fillId="12" borderId="3" xfId="0" applyFont="1" applyFill="1" applyBorder="1" applyAlignment="1" applyProtection="1">
      <alignment horizontal="center" vertical="center" wrapText="1"/>
    </xf>
    <xf numFmtId="0" fontId="15" fillId="13" borderId="2" xfId="0" applyFont="1" applyFill="1" applyBorder="1" applyAlignment="1" applyProtection="1">
      <alignment horizontal="center" vertical="center"/>
    </xf>
    <xf numFmtId="0" fontId="15" fillId="13" borderId="3"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2" xfId="0" applyFont="1" applyFill="1" applyBorder="1" applyAlignment="1" applyProtection="1">
      <alignment horizontal="center" vertical="center"/>
    </xf>
    <xf numFmtId="0" fontId="14" fillId="2" borderId="33" xfId="0" applyFont="1" applyFill="1" applyBorder="1" applyAlignment="1" applyProtection="1">
      <alignment horizontal="center" vertical="center"/>
    </xf>
    <xf numFmtId="0" fontId="41" fillId="2" borderId="35" xfId="0" applyFont="1" applyFill="1" applyBorder="1" applyAlignment="1" applyProtection="1">
      <alignment horizontal="center" wrapText="1"/>
    </xf>
    <xf numFmtId="0" fontId="41" fillId="2" borderId="36" xfId="0" applyFont="1" applyFill="1" applyBorder="1" applyAlignment="1" applyProtection="1">
      <alignment horizontal="center" wrapText="1"/>
    </xf>
    <xf numFmtId="0" fontId="41" fillId="2" borderId="37" xfId="0" applyFont="1" applyFill="1" applyBorder="1" applyAlignment="1" applyProtection="1">
      <alignment horizontal="center" wrapText="1"/>
    </xf>
    <xf numFmtId="0" fontId="9" fillId="12" borderId="38" xfId="0" applyFont="1" applyFill="1" applyBorder="1" applyAlignment="1" applyProtection="1">
      <alignment horizontal="center" vertical="center" wrapText="1"/>
    </xf>
    <xf numFmtId="0" fontId="9" fillId="12" borderId="1" xfId="0" applyFont="1" applyFill="1" applyBorder="1" applyAlignment="1" applyProtection="1">
      <alignment horizontal="center" vertical="center" wrapText="1"/>
    </xf>
    <xf numFmtId="0" fontId="9" fillId="12" borderId="12" xfId="0" applyFont="1" applyFill="1" applyBorder="1" applyAlignment="1" applyProtection="1">
      <alignment horizontal="center" vertical="center" wrapText="1"/>
    </xf>
    <xf numFmtId="0" fontId="11" fillId="12" borderId="2" xfId="0" applyFont="1" applyFill="1" applyBorder="1" applyAlignment="1" applyProtection="1">
      <alignment horizontal="center" vertical="center"/>
    </xf>
    <xf numFmtId="0" fontId="11" fillId="12" borderId="28" xfId="0" applyFont="1" applyFill="1" applyBorder="1" applyAlignment="1" applyProtection="1">
      <alignment horizontal="center" vertical="center"/>
    </xf>
    <xf numFmtId="0" fontId="10" fillId="2" borderId="2" xfId="0" applyFont="1" applyFill="1" applyBorder="1" applyAlignment="1" applyProtection="1">
      <alignment horizontal="center" vertical="center"/>
    </xf>
    <xf numFmtId="0" fontId="10" fillId="2" borderId="28" xfId="0" applyFont="1" applyFill="1" applyBorder="1" applyAlignment="1" applyProtection="1">
      <alignment horizontal="center" vertical="center"/>
    </xf>
    <xf numFmtId="0" fontId="10" fillId="2" borderId="3" xfId="0" applyFont="1" applyFill="1" applyBorder="1" applyAlignment="1" applyProtection="1">
      <alignment horizontal="center" vertical="center"/>
    </xf>
    <xf numFmtId="0" fontId="10" fillId="12" borderId="1" xfId="0" applyFont="1" applyFill="1" applyBorder="1" applyAlignment="1" applyProtection="1">
      <alignment horizontal="center" vertical="center"/>
    </xf>
    <xf numFmtId="0" fontId="10" fillId="12" borderId="12" xfId="0" applyFont="1" applyFill="1" applyBorder="1" applyAlignment="1" applyProtection="1">
      <alignment horizontal="center" vertical="center"/>
    </xf>
    <xf numFmtId="0" fontId="13" fillId="4" borderId="13" xfId="0" applyFont="1" applyFill="1" applyBorder="1" applyAlignment="1" applyProtection="1">
      <alignment horizontal="center" vertical="center"/>
      <protection locked="0"/>
    </xf>
    <xf numFmtId="0" fontId="13" fillId="4" borderId="7" xfId="0" applyFont="1" applyFill="1" applyBorder="1" applyAlignment="1" applyProtection="1">
      <alignment horizontal="center" vertical="center"/>
      <protection locked="0"/>
    </xf>
    <xf numFmtId="0" fontId="13" fillId="4" borderId="16" xfId="0" applyFont="1" applyFill="1" applyBorder="1" applyAlignment="1" applyProtection="1">
      <alignment horizontal="center" vertical="center"/>
      <protection locked="0"/>
    </xf>
    <xf numFmtId="0" fontId="13" fillId="4" borderId="2" xfId="0" applyFont="1" applyFill="1" applyBorder="1" applyAlignment="1" applyProtection="1">
      <alignment horizontal="center" vertical="center"/>
      <protection locked="0"/>
    </xf>
    <xf numFmtId="0" fontId="13" fillId="4" borderId="3" xfId="0" applyFont="1" applyFill="1" applyBorder="1" applyAlignment="1" applyProtection="1">
      <alignment horizontal="center" vertical="center"/>
      <protection locked="0"/>
    </xf>
    <xf numFmtId="0" fontId="9" fillId="13" borderId="13" xfId="0" applyFont="1" applyFill="1" applyBorder="1" applyAlignment="1" applyProtection="1">
      <alignment horizontal="center" vertical="center"/>
    </xf>
    <xf numFmtId="0" fontId="9" fillId="13" borderId="16" xfId="0" applyFont="1" applyFill="1" applyBorder="1" applyAlignment="1" applyProtection="1">
      <alignment horizontal="center" vertical="center"/>
    </xf>
    <xf numFmtId="0" fontId="16" fillId="13" borderId="21" xfId="0" applyFont="1" applyFill="1" applyBorder="1" applyAlignment="1" applyProtection="1">
      <alignment horizontal="center" vertical="center" wrapText="1"/>
    </xf>
    <xf numFmtId="0" fontId="16" fillId="13" borderId="29" xfId="0" applyFont="1" applyFill="1" applyBorder="1" applyAlignment="1" applyProtection="1">
      <alignment horizontal="center" vertical="center" wrapText="1"/>
    </xf>
    <xf numFmtId="0" fontId="16" fillId="13" borderId="14" xfId="0" applyFont="1" applyFill="1" applyBorder="1" applyAlignment="1" applyProtection="1">
      <alignment horizontal="center" vertical="center" wrapText="1"/>
    </xf>
    <xf numFmtId="0" fontId="20" fillId="18" borderId="21" xfId="0" applyFont="1" applyFill="1" applyBorder="1" applyAlignment="1" applyProtection="1">
      <alignment horizontal="center" vertical="center"/>
    </xf>
    <xf numFmtId="0" fontId="20" fillId="18" borderId="29" xfId="0" applyFont="1" applyFill="1" applyBorder="1" applyAlignment="1" applyProtection="1">
      <alignment horizontal="center" vertical="center"/>
    </xf>
    <xf numFmtId="0" fontId="20" fillId="18" borderId="14" xfId="0" applyFont="1" applyFill="1" applyBorder="1" applyAlignment="1" applyProtection="1">
      <alignment horizontal="center" vertical="center"/>
    </xf>
    <xf numFmtId="0" fontId="20" fillId="18" borderId="8" xfId="0" applyFont="1" applyFill="1" applyBorder="1" applyAlignment="1" applyProtection="1">
      <alignment horizontal="center" vertical="center"/>
    </xf>
    <xf numFmtId="0" fontId="20" fillId="18" borderId="0" xfId="0" applyFont="1" applyFill="1" applyBorder="1" applyAlignment="1" applyProtection="1">
      <alignment horizontal="center" vertical="center"/>
    </xf>
    <xf numFmtId="0" fontId="20" fillId="18" borderId="19" xfId="0" applyFont="1" applyFill="1" applyBorder="1" applyAlignment="1" applyProtection="1">
      <alignment horizontal="center" vertical="center"/>
    </xf>
    <xf numFmtId="10" fontId="9" fillId="0" borderId="1" xfId="0" applyNumberFormat="1" applyFont="1" applyBorder="1" applyAlignment="1" applyProtection="1">
      <alignment horizontal="center" vertical="center"/>
    </xf>
    <xf numFmtId="0" fontId="23" fillId="4" borderId="2" xfId="0" applyFont="1" applyFill="1" applyBorder="1" applyAlignment="1" applyProtection="1">
      <alignment horizontal="center" vertical="center"/>
      <protection locked="0"/>
    </xf>
    <xf numFmtId="0" fontId="23" fillId="4" borderId="3" xfId="0" applyFont="1" applyFill="1" applyBorder="1" applyAlignment="1" applyProtection="1">
      <alignment horizontal="center" vertical="center"/>
      <protection locked="0"/>
    </xf>
    <xf numFmtId="0" fontId="11" fillId="12" borderId="1"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0" fontId="15" fillId="15" borderId="1" xfId="0" applyFont="1" applyFill="1" applyBorder="1" applyAlignment="1" applyProtection="1">
      <alignment horizontal="center" vertical="center"/>
    </xf>
    <xf numFmtId="0" fontId="12" fillId="0" borderId="1" xfId="0" applyFont="1" applyBorder="1" applyAlignment="1" applyProtection="1">
      <alignment horizontal="center" vertical="center" wrapText="1"/>
    </xf>
    <xf numFmtId="0" fontId="11" fillId="15" borderId="0" xfId="0" applyFont="1" applyFill="1" applyBorder="1" applyAlignment="1" applyProtection="1">
      <alignment horizontal="left" vertical="top" wrapText="1"/>
      <protection locked="0"/>
    </xf>
    <xf numFmtId="0" fontId="11" fillId="15" borderId="19" xfId="0" applyFont="1" applyFill="1" applyBorder="1" applyAlignment="1" applyProtection="1">
      <alignment horizontal="left" vertical="top" wrapText="1"/>
      <protection locked="0"/>
    </xf>
    <xf numFmtId="0" fontId="11" fillId="15" borderId="1" xfId="0" applyFont="1" applyFill="1" applyBorder="1" applyAlignment="1" applyProtection="1">
      <alignment horizontal="center" vertical="center" wrapText="1"/>
      <protection locked="0"/>
    </xf>
    <xf numFmtId="0" fontId="11" fillId="14" borderId="1" xfId="0" applyFont="1" applyFill="1" applyBorder="1" applyAlignment="1" applyProtection="1">
      <alignment horizontal="center" vertical="center" wrapText="1"/>
    </xf>
    <xf numFmtId="0" fontId="11" fillId="14" borderId="1" xfId="0" applyFont="1" applyFill="1" applyBorder="1" applyAlignment="1" applyProtection="1">
      <alignment horizontal="center" vertical="center"/>
    </xf>
    <xf numFmtId="0" fontId="11" fillId="15" borderId="21" xfId="0" applyFont="1" applyFill="1" applyBorder="1" applyAlignment="1" applyProtection="1">
      <alignment horizontal="center" wrapText="1"/>
      <protection locked="0"/>
    </xf>
    <xf numFmtId="0" fontId="11" fillId="15" borderId="29" xfId="0" applyFont="1" applyFill="1" applyBorder="1" applyAlignment="1" applyProtection="1">
      <alignment horizontal="center" wrapText="1"/>
      <protection locked="0"/>
    </xf>
    <xf numFmtId="0" fontId="11" fillId="15" borderId="14" xfId="0" applyFont="1" applyFill="1" applyBorder="1" applyAlignment="1" applyProtection="1">
      <alignment horizontal="center" wrapText="1"/>
      <protection locked="0"/>
    </xf>
    <xf numFmtId="0" fontId="11" fillId="14" borderId="13" xfId="0" applyFont="1" applyFill="1" applyBorder="1" applyAlignment="1" applyProtection="1">
      <alignment horizontal="center" vertical="center" wrapText="1"/>
    </xf>
    <xf numFmtId="0" fontId="11" fillId="14" borderId="7" xfId="0" applyFont="1" applyFill="1" applyBorder="1" applyAlignment="1" applyProtection="1">
      <alignment horizontal="center" vertical="center" wrapText="1"/>
    </xf>
    <xf numFmtId="0" fontId="11" fillId="14" borderId="16" xfId="0" applyFont="1" applyFill="1" applyBorder="1" applyAlignment="1" applyProtection="1">
      <alignment horizontal="center" vertical="center" wrapText="1"/>
    </xf>
    <xf numFmtId="0" fontId="9" fillId="15" borderId="38" xfId="0" applyFont="1" applyFill="1" applyBorder="1" applyAlignment="1" applyProtection="1">
      <alignment horizontal="center" vertical="center" wrapText="1"/>
    </xf>
    <xf numFmtId="0" fontId="9" fillId="15" borderId="1" xfId="0" applyFont="1" applyFill="1" applyBorder="1" applyAlignment="1" applyProtection="1">
      <alignment horizontal="center" vertical="center" wrapText="1"/>
    </xf>
    <xf numFmtId="0" fontId="9" fillId="15" borderId="12" xfId="0" applyFont="1" applyFill="1" applyBorder="1" applyAlignment="1" applyProtection="1">
      <alignment horizontal="center" vertical="center" wrapText="1"/>
    </xf>
    <xf numFmtId="0" fontId="10" fillId="15" borderId="1" xfId="0" applyFont="1" applyFill="1" applyBorder="1" applyAlignment="1" applyProtection="1">
      <alignment horizontal="center" vertical="center"/>
    </xf>
    <xf numFmtId="0" fontId="10" fillId="15" borderId="12" xfId="0" applyFont="1" applyFill="1" applyBorder="1" applyAlignment="1" applyProtection="1">
      <alignment horizontal="center" vertical="center"/>
    </xf>
    <xf numFmtId="0" fontId="11" fillId="14" borderId="2" xfId="0" applyFont="1" applyFill="1" applyBorder="1" applyAlignment="1" applyProtection="1">
      <alignment horizontal="center" vertical="center" wrapText="1"/>
    </xf>
    <xf numFmtId="0" fontId="11" fillId="14" borderId="28" xfId="0" applyFont="1" applyFill="1" applyBorder="1" applyAlignment="1" applyProtection="1">
      <alignment horizontal="center" vertical="center" wrapText="1"/>
    </xf>
    <xf numFmtId="0" fontId="11" fillId="14" borderId="3" xfId="0" applyFont="1" applyFill="1" applyBorder="1" applyAlignment="1" applyProtection="1">
      <alignment horizontal="center" vertical="center" wrapText="1"/>
    </xf>
    <xf numFmtId="0" fontId="10" fillId="16" borderId="30" xfId="0" applyFont="1" applyFill="1" applyBorder="1" applyAlignment="1" applyProtection="1">
      <alignment horizontal="center" wrapText="1"/>
    </xf>
    <xf numFmtId="0" fontId="10" fillId="16" borderId="4" xfId="0" applyFont="1" applyFill="1" applyBorder="1" applyAlignment="1" applyProtection="1">
      <alignment horizontal="center" wrapText="1"/>
    </xf>
    <xf numFmtId="0" fontId="10" fillId="16" borderId="0" xfId="0" applyFont="1" applyFill="1" applyBorder="1" applyAlignment="1" applyProtection="1">
      <alignment horizontal="center" wrapText="1"/>
    </xf>
    <xf numFmtId="0" fontId="11" fillId="14" borderId="21" xfId="0" applyFont="1" applyFill="1" applyBorder="1" applyAlignment="1" applyProtection="1">
      <alignment horizontal="center" vertical="center" wrapText="1"/>
      <protection locked="0"/>
    </xf>
    <xf numFmtId="0" fontId="11" fillId="14" borderId="8" xfId="0" applyFont="1" applyFill="1" applyBorder="1" applyAlignment="1" applyProtection="1">
      <alignment horizontal="center" vertical="center" wrapText="1"/>
      <protection locked="0"/>
    </xf>
    <xf numFmtId="0" fontId="11" fillId="14" borderId="16" xfId="0" applyFont="1" applyFill="1" applyBorder="1" applyAlignment="1" applyProtection="1">
      <alignment horizontal="center" vertical="center" wrapText="1"/>
      <protection locked="0"/>
    </xf>
    <xf numFmtId="0" fontId="11" fillId="15" borderId="1" xfId="0" applyFont="1" applyFill="1" applyBorder="1" applyAlignment="1" applyProtection="1">
      <alignment horizontal="center" vertical="center" wrapText="1"/>
    </xf>
    <xf numFmtId="0" fontId="11" fillId="22" borderId="13" xfId="0" applyFont="1" applyFill="1" applyBorder="1" applyAlignment="1" applyProtection="1">
      <alignment horizontal="center" vertical="center" wrapText="1"/>
    </xf>
    <xf numFmtId="0" fontId="11" fillId="22" borderId="16" xfId="0" applyFont="1" applyFill="1" applyBorder="1" applyAlignment="1" applyProtection="1">
      <alignment horizontal="center" vertical="center" wrapText="1"/>
    </xf>
    <xf numFmtId="0" fontId="11" fillId="14" borderId="21" xfId="0" applyFont="1" applyFill="1" applyBorder="1" applyAlignment="1" applyProtection="1">
      <alignment horizontal="center" vertical="center" wrapText="1"/>
    </xf>
    <xf numFmtId="0" fontId="11" fillId="14" borderId="29" xfId="0" applyFont="1" applyFill="1" applyBorder="1" applyAlignment="1" applyProtection="1">
      <alignment horizontal="center" vertical="center" wrapText="1"/>
    </xf>
    <xf numFmtId="0" fontId="11" fillId="14" borderId="29" xfId="0" applyFont="1" applyFill="1" applyBorder="1" applyAlignment="1" applyProtection="1">
      <alignment horizontal="center" vertical="center" wrapText="1"/>
      <protection locked="0"/>
    </xf>
    <xf numFmtId="0" fontId="11" fillId="14" borderId="0" xfId="0" applyFont="1" applyFill="1" applyBorder="1" applyAlignment="1" applyProtection="1">
      <alignment horizontal="center" vertical="center" wrapText="1"/>
      <protection locked="0"/>
    </xf>
    <xf numFmtId="0" fontId="11" fillId="14" borderId="4" xfId="0" applyFont="1" applyFill="1" applyBorder="1" applyAlignment="1" applyProtection="1">
      <alignment horizontal="center" vertical="center" wrapText="1"/>
      <protection locked="0"/>
    </xf>
    <xf numFmtId="0" fontId="11" fillId="14" borderId="1" xfId="0" applyFont="1" applyFill="1" applyBorder="1" applyAlignment="1" applyProtection="1">
      <alignment horizontal="center" vertical="center" wrapText="1"/>
      <protection locked="0"/>
    </xf>
    <xf numFmtId="0" fontId="10" fillId="14" borderId="21" xfId="0" applyFont="1" applyFill="1" applyBorder="1" applyAlignment="1" applyProtection="1">
      <alignment horizontal="center" vertical="center" wrapText="1"/>
    </xf>
    <xf numFmtId="0" fontId="10" fillId="14" borderId="29" xfId="0" applyFont="1" applyFill="1" applyBorder="1" applyAlignment="1" applyProtection="1">
      <alignment horizontal="center" vertical="center" wrapText="1"/>
    </xf>
    <xf numFmtId="0" fontId="10" fillId="14" borderId="14" xfId="0" applyFont="1" applyFill="1" applyBorder="1" applyAlignment="1" applyProtection="1">
      <alignment horizontal="center" vertical="center" wrapText="1"/>
    </xf>
    <xf numFmtId="0" fontId="10" fillId="14" borderId="30" xfId="0" applyFont="1" applyFill="1" applyBorder="1" applyAlignment="1" applyProtection="1">
      <alignment horizontal="center" vertical="center" wrapText="1"/>
    </xf>
    <xf numFmtId="0" fontId="10" fillId="14" borderId="4" xfId="0" applyFont="1" applyFill="1" applyBorder="1" applyAlignment="1" applyProtection="1">
      <alignment horizontal="center" vertical="center" wrapText="1"/>
    </xf>
    <xf numFmtId="0" fontId="10" fillId="14" borderId="5" xfId="0" applyFont="1" applyFill="1" applyBorder="1" applyAlignment="1" applyProtection="1">
      <alignment horizontal="center" vertical="center" wrapText="1"/>
    </xf>
    <xf numFmtId="0" fontId="20" fillId="14" borderId="21" xfId="0" applyFont="1" applyFill="1" applyBorder="1" applyAlignment="1" applyProtection="1">
      <alignment horizontal="center" vertical="center"/>
    </xf>
    <xf numFmtId="0" fontId="20" fillId="14" borderId="29" xfId="0" applyFont="1" applyFill="1" applyBorder="1" applyAlignment="1" applyProtection="1">
      <alignment horizontal="center" vertical="center"/>
    </xf>
    <xf numFmtId="0" fontId="20" fillId="14" borderId="14" xfId="0" applyFont="1" applyFill="1" applyBorder="1" applyAlignment="1" applyProtection="1">
      <alignment horizontal="center" vertical="center"/>
    </xf>
    <xf numFmtId="0" fontId="11" fillId="14" borderId="14" xfId="0" applyFont="1" applyFill="1" applyBorder="1" applyAlignment="1" applyProtection="1">
      <alignment horizontal="center" vertical="center" wrapText="1"/>
    </xf>
    <xf numFmtId="0" fontId="11" fillId="14" borderId="19" xfId="0" applyFont="1" applyFill="1" applyBorder="1" applyAlignment="1" applyProtection="1">
      <alignment horizontal="center" vertical="center" wrapText="1"/>
    </xf>
    <xf numFmtId="0" fontId="11" fillId="14" borderId="5" xfId="0" applyFont="1" applyFill="1" applyBorder="1" applyAlignment="1" applyProtection="1">
      <alignment horizontal="center" vertical="center" wrapText="1"/>
    </xf>
    <xf numFmtId="0" fontId="11" fillId="22" borderId="1" xfId="0" applyFont="1" applyFill="1" applyBorder="1" applyAlignment="1" applyProtection="1">
      <alignment horizontal="center" vertical="center" wrapText="1"/>
    </xf>
    <xf numFmtId="0" fontId="54" fillId="2" borderId="0" xfId="0" applyNumberFormat="1" applyFont="1" applyFill="1" applyBorder="1" applyAlignment="1" applyProtection="1">
      <alignment horizontal="center" vertical="center"/>
    </xf>
    <xf numFmtId="0" fontId="9" fillId="7" borderId="1" xfId="0" applyFont="1" applyFill="1" applyBorder="1" applyAlignment="1" applyProtection="1">
      <alignment horizontal="center" vertical="center" wrapText="1"/>
    </xf>
    <xf numFmtId="0" fontId="11" fillId="6" borderId="1" xfId="0" applyFont="1" applyFill="1" applyBorder="1" applyAlignment="1" applyProtection="1">
      <alignment horizontal="center" vertical="center" wrapText="1"/>
    </xf>
    <xf numFmtId="0" fontId="11" fillId="4" borderId="13" xfId="0" applyFont="1" applyFill="1" applyBorder="1" applyAlignment="1" applyProtection="1">
      <alignment horizontal="center" vertical="center" wrapText="1"/>
    </xf>
    <xf numFmtId="0" fontId="11" fillId="4" borderId="16" xfId="0" applyFont="1" applyFill="1" applyBorder="1" applyAlignment="1" applyProtection="1">
      <alignment horizontal="center" vertical="center" wrapText="1"/>
    </xf>
    <xf numFmtId="0" fontId="11" fillId="4" borderId="1" xfId="0" applyFont="1" applyFill="1" applyBorder="1" applyAlignment="1" applyProtection="1">
      <alignment horizontal="center" vertical="center" wrapText="1"/>
    </xf>
    <xf numFmtId="0" fontId="9" fillId="20" borderId="13" xfId="0" applyFont="1" applyFill="1" applyBorder="1" applyAlignment="1" applyProtection="1">
      <alignment horizontal="center" vertical="center"/>
    </xf>
    <xf numFmtId="0" fontId="9" fillId="20" borderId="16" xfId="0" applyFont="1" applyFill="1" applyBorder="1" applyAlignment="1" applyProtection="1">
      <alignment horizontal="center" vertical="center"/>
    </xf>
    <xf numFmtId="0" fontId="9" fillId="7" borderId="38" xfId="0" applyFont="1" applyFill="1" applyBorder="1" applyAlignment="1" applyProtection="1">
      <alignment horizontal="center" vertical="center" wrapText="1"/>
    </xf>
    <xf numFmtId="0" fontId="15" fillId="7" borderId="21" xfId="0" applyFont="1" applyFill="1" applyBorder="1" applyAlignment="1" applyProtection="1">
      <alignment horizontal="center" vertical="center"/>
    </xf>
    <xf numFmtId="0" fontId="15" fillId="7" borderId="14" xfId="0" applyFont="1" applyFill="1" applyBorder="1" applyAlignment="1" applyProtection="1">
      <alignment horizontal="center" vertical="center"/>
    </xf>
    <xf numFmtId="0" fontId="15" fillId="7" borderId="30" xfId="0" applyFont="1" applyFill="1" applyBorder="1" applyAlignment="1" applyProtection="1">
      <alignment horizontal="center" vertical="center"/>
    </xf>
    <xf numFmtId="0" fontId="15" fillId="7" borderId="5" xfId="0" applyFont="1" applyFill="1" applyBorder="1" applyAlignment="1" applyProtection="1">
      <alignment horizontal="center" vertical="center"/>
    </xf>
    <xf numFmtId="0" fontId="15" fillId="7" borderId="13" xfId="0" applyFont="1" applyFill="1" applyBorder="1" applyAlignment="1" applyProtection="1">
      <alignment horizontal="center" vertical="center"/>
    </xf>
    <xf numFmtId="0" fontId="15" fillId="7" borderId="16" xfId="0" applyFont="1" applyFill="1" applyBorder="1" applyAlignment="1" applyProtection="1">
      <alignment horizontal="center" vertical="center"/>
    </xf>
    <xf numFmtId="0" fontId="1" fillId="4" borderId="13" xfId="0" applyFont="1" applyFill="1" applyBorder="1" applyAlignment="1" applyProtection="1">
      <alignment horizontal="center" vertical="center" wrapText="1"/>
      <protection locked="0"/>
    </xf>
    <xf numFmtId="0" fontId="1" fillId="4" borderId="7" xfId="0" applyFont="1" applyFill="1" applyBorder="1" applyAlignment="1" applyProtection="1">
      <alignment horizontal="center" vertical="center" wrapText="1"/>
      <protection locked="0"/>
    </xf>
    <xf numFmtId="0" fontId="1" fillId="4" borderId="16" xfId="0" applyFont="1" applyFill="1" applyBorder="1" applyAlignment="1" applyProtection="1">
      <alignment horizontal="center" vertical="center" wrapText="1"/>
      <protection locked="0"/>
    </xf>
    <xf numFmtId="0" fontId="9" fillId="7" borderId="1" xfId="0" applyFont="1" applyFill="1" applyBorder="1" applyAlignment="1" applyProtection="1">
      <alignment horizontal="center" vertical="center"/>
    </xf>
    <xf numFmtId="0" fontId="24" fillId="0" borderId="0" xfId="0" applyFont="1" applyAlignment="1" applyProtection="1">
      <alignment horizontal="right"/>
    </xf>
    <xf numFmtId="0" fontId="9" fillId="7" borderId="12" xfId="0" applyFont="1" applyFill="1" applyBorder="1" applyAlignment="1" applyProtection="1">
      <alignment horizontal="center" vertical="center" wrapText="1"/>
    </xf>
    <xf numFmtId="0" fontId="10" fillId="7" borderId="1" xfId="0" applyFont="1" applyFill="1" applyBorder="1" applyAlignment="1" applyProtection="1">
      <alignment horizontal="center" vertical="center"/>
    </xf>
    <xf numFmtId="0" fontId="10" fillId="7" borderId="12" xfId="0" applyFont="1" applyFill="1" applyBorder="1" applyAlignment="1" applyProtection="1">
      <alignment horizontal="center" vertical="center"/>
    </xf>
    <xf numFmtId="0" fontId="16" fillId="7" borderId="2" xfId="0" applyFont="1" applyFill="1" applyBorder="1" applyAlignment="1" applyProtection="1">
      <alignment horizontal="center" vertical="center" wrapText="1"/>
    </xf>
    <xf numFmtId="0" fontId="16" fillId="7" borderId="28" xfId="0" applyFont="1" applyFill="1" applyBorder="1" applyAlignment="1" applyProtection="1">
      <alignment horizontal="center" vertical="center" wrapText="1"/>
    </xf>
    <xf numFmtId="0" fontId="16" fillId="7" borderId="29" xfId="0" applyFont="1" applyFill="1" applyBorder="1" applyAlignment="1" applyProtection="1">
      <alignment horizontal="center" vertical="center" wrapText="1"/>
    </xf>
    <xf numFmtId="0" fontId="11" fillId="6" borderId="1" xfId="0" applyFont="1" applyFill="1" applyBorder="1" applyAlignment="1" applyProtection="1">
      <alignment horizontal="center" vertical="center"/>
    </xf>
    <xf numFmtId="0" fontId="9" fillId="6" borderId="21" xfId="0" applyFont="1" applyFill="1" applyBorder="1" applyAlignment="1" applyProtection="1">
      <alignment horizontal="center" vertical="center"/>
      <protection locked="0"/>
    </xf>
    <xf numFmtId="0" fontId="9" fillId="6" borderId="29" xfId="0" applyFont="1" applyFill="1" applyBorder="1" applyAlignment="1" applyProtection="1">
      <alignment horizontal="center" vertical="center"/>
      <protection locked="0"/>
    </xf>
    <xf numFmtId="0" fontId="9" fillId="6" borderId="14" xfId="0" applyFont="1" applyFill="1" applyBorder="1" applyAlignment="1" applyProtection="1">
      <alignment horizontal="center" vertical="center"/>
      <protection locked="0"/>
    </xf>
    <xf numFmtId="0" fontId="9" fillId="6" borderId="30" xfId="0" applyFont="1" applyFill="1" applyBorder="1" applyAlignment="1" applyProtection="1">
      <alignment horizontal="center" vertical="center"/>
      <protection locked="0"/>
    </xf>
    <xf numFmtId="0" fontId="9" fillId="6" borderId="4" xfId="0" applyFont="1" applyFill="1" applyBorder="1" applyAlignment="1" applyProtection="1">
      <alignment horizontal="center" vertical="center"/>
      <protection locked="0"/>
    </xf>
    <xf numFmtId="0" fontId="9" fillId="6" borderId="5" xfId="0" applyFont="1" applyFill="1" applyBorder="1" applyAlignment="1" applyProtection="1">
      <alignment horizontal="center" vertical="center"/>
      <protection locked="0"/>
    </xf>
    <xf numFmtId="0" fontId="10" fillId="6" borderId="1" xfId="0" applyFont="1" applyFill="1" applyBorder="1" applyAlignment="1" applyProtection="1">
      <alignment horizontal="center" vertical="center" wrapText="1"/>
    </xf>
    <xf numFmtId="0" fontId="10" fillId="20" borderId="13" xfId="0" applyFont="1" applyFill="1" applyBorder="1" applyAlignment="1" applyProtection="1">
      <alignment horizontal="center" vertical="center"/>
    </xf>
    <xf numFmtId="0" fontId="10" fillId="20" borderId="16" xfId="0" applyFont="1" applyFill="1" applyBorder="1" applyAlignment="1" applyProtection="1">
      <alignment horizontal="center" vertical="center"/>
    </xf>
    <xf numFmtId="0" fontId="37" fillId="20" borderId="1" xfId="0" applyFont="1" applyFill="1" applyBorder="1" applyAlignment="1" applyProtection="1">
      <alignment horizontal="center" vertical="center"/>
    </xf>
    <xf numFmtId="0" fontId="43" fillId="4" borderId="1" xfId="0" applyFont="1" applyFill="1" applyBorder="1" applyAlignment="1" applyProtection="1">
      <alignment horizontal="center" vertical="center" wrapText="1"/>
    </xf>
  </cellXfs>
  <cellStyles count="1">
    <cellStyle name="Normal" xfId="0" builtinId="0"/>
  </cellStyles>
  <dxfs count="36">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bgColor theme="0"/>
        </patternFill>
      </fill>
    </dxf>
    <dxf>
      <font>
        <color rgb="FF006100"/>
      </font>
      <fill>
        <patternFill patternType="none">
          <bgColor auto="1"/>
        </patternFill>
      </fill>
    </dxf>
    <dxf>
      <font>
        <color rgb="FF9C0006"/>
      </font>
    </dxf>
    <dxf>
      <font>
        <color theme="9" tint="-0.24994659260841701"/>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patternType="none">
          <bgColor auto="1"/>
        </patternFill>
      </fill>
    </dxf>
    <dxf>
      <font>
        <color rgb="FF9C0006"/>
      </font>
      <fill>
        <patternFill patternType="none">
          <bgColor auto="1"/>
        </patternFill>
      </fill>
    </dxf>
    <dxf>
      <font>
        <color theme="9" tint="-0.24994659260841701"/>
      </font>
      <fill>
        <patternFill patternType="none">
          <bgColor auto="1"/>
        </patternFill>
      </fill>
    </dxf>
    <dxf>
      <font>
        <color rgb="FF006100"/>
      </font>
      <fill>
        <patternFill patternType="none">
          <bgColor auto="1"/>
        </patternFill>
      </fill>
    </dxf>
    <dxf>
      <font>
        <color rgb="FF006100"/>
      </font>
      <fill>
        <patternFill patternType="none">
          <bgColor auto="1"/>
        </patternFill>
      </fill>
    </dxf>
    <dxf>
      <font>
        <color rgb="FF9C0006"/>
      </font>
      <fill>
        <patternFill patternType="none">
          <bgColor auto="1"/>
        </patternFill>
      </fill>
    </dxf>
    <dxf>
      <font>
        <color rgb="FF006100"/>
      </font>
      <fill>
        <patternFill patternType="none">
          <bgColor auto="1"/>
        </patternFill>
      </fill>
    </dxf>
    <dxf>
      <font>
        <color rgb="FF9C0006"/>
      </font>
      <fill>
        <patternFill patternType="none">
          <bgColor auto="1"/>
        </patternFill>
      </fill>
    </dxf>
    <dxf>
      <numFmt numFmtId="167" formatCode=";;;"/>
    </dxf>
    <dxf>
      <font>
        <color rgb="FF006100"/>
      </font>
      <fill>
        <patternFill>
          <bgColor rgb="FFC6EFCE"/>
        </patternFill>
      </fill>
    </dxf>
    <dxf>
      <font>
        <color rgb="FF9C0006"/>
      </font>
      <fill>
        <patternFill>
          <bgColor rgb="FFFFC7CE"/>
        </patternFill>
      </fill>
    </dxf>
    <dxf>
      <font>
        <color auto="1"/>
      </font>
    </dxf>
    <dxf>
      <font>
        <color rgb="FF006100"/>
      </font>
      <fill>
        <patternFill patternType="none">
          <bgColor indexed="65"/>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auto="1"/>
      </font>
      <fill>
        <patternFill>
          <bgColor theme="0"/>
        </patternFill>
      </fill>
    </dxf>
  </dxfs>
  <tableStyles count="0" defaultTableStyle="TableStyleMedium2" defaultPivotStyle="PivotStyleLight16"/>
  <colors>
    <mruColors>
      <color rgb="FFF6E6F5"/>
      <color rgb="FFFFCCFF"/>
      <color rgb="FFFF99FF"/>
      <color rgb="FFE0B6D8"/>
      <color rgb="FFFFCC00"/>
      <color rgb="FFFF00FF"/>
      <color rgb="FFFFCCCC"/>
      <color rgb="FFFF9999"/>
      <color rgb="FFCC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jpe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9.jpeg"/><Relationship Id="rId2" Type="http://schemas.openxmlformats.org/officeDocument/2006/relationships/image" Target="../media/image10.png"/><Relationship Id="rId1" Type="http://schemas.openxmlformats.org/officeDocument/2006/relationships/image" Target="../media/image18.png"/><Relationship Id="rId6" Type="http://schemas.openxmlformats.org/officeDocument/2006/relationships/image" Target="../media/image15.png"/><Relationship Id="rId5" Type="http://schemas.openxmlformats.org/officeDocument/2006/relationships/image" Target="../media/image13.png"/><Relationship Id="rId4" Type="http://schemas.openxmlformats.org/officeDocument/2006/relationships/image" Target="../media/image12.png"/></Relationships>
</file>

<file path=xl/drawings/_rels/drawing3.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20.jpeg"/><Relationship Id="rId1" Type="http://schemas.openxmlformats.org/officeDocument/2006/relationships/image" Target="../media/image18.png"/><Relationship Id="rId6" Type="http://schemas.openxmlformats.org/officeDocument/2006/relationships/image" Target="../media/image15.png"/><Relationship Id="rId5" Type="http://schemas.openxmlformats.org/officeDocument/2006/relationships/image" Target="../media/image10.png"/><Relationship Id="rId4" Type="http://schemas.openxmlformats.org/officeDocument/2006/relationships/image" Target="../media/image1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1.jpeg"/><Relationship Id="rId2" Type="http://schemas.openxmlformats.org/officeDocument/2006/relationships/image" Target="../media/image10.png"/><Relationship Id="rId1" Type="http://schemas.openxmlformats.org/officeDocument/2006/relationships/image" Target="../media/image18.png"/><Relationship Id="rId6" Type="http://schemas.openxmlformats.org/officeDocument/2006/relationships/image" Target="../media/image15.png"/><Relationship Id="rId5" Type="http://schemas.openxmlformats.org/officeDocument/2006/relationships/image" Target="../media/image13.png"/><Relationship Id="rId4" Type="http://schemas.openxmlformats.org/officeDocument/2006/relationships/image" Target="../media/image12.png"/></Relationships>
</file>

<file path=xl/drawings/_rels/drawing5.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22.jpeg"/><Relationship Id="rId1" Type="http://schemas.openxmlformats.org/officeDocument/2006/relationships/image" Target="../media/image18.png"/><Relationship Id="rId6" Type="http://schemas.openxmlformats.org/officeDocument/2006/relationships/image" Target="../media/image15.png"/><Relationship Id="rId5" Type="http://schemas.openxmlformats.org/officeDocument/2006/relationships/image" Target="../media/image10.png"/><Relationship Id="rId4"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6</xdr:col>
      <xdr:colOff>281516</xdr:colOff>
      <xdr:row>7</xdr:row>
      <xdr:rowOff>389466</xdr:rowOff>
    </xdr:from>
    <xdr:to>
      <xdr:col>9</xdr:col>
      <xdr:colOff>355600</xdr:colOff>
      <xdr:row>7</xdr:row>
      <xdr:rowOff>2072216</xdr:rowOff>
    </xdr:to>
    <xdr:pic>
      <xdr:nvPicPr>
        <xdr:cNvPr id="7" name="Imagen 6"/>
        <xdr:cNvPicPr>
          <a:picLocks noChangeAspect="1"/>
        </xdr:cNvPicPr>
      </xdr:nvPicPr>
      <xdr:blipFill>
        <a:blip xmlns:r="http://schemas.openxmlformats.org/officeDocument/2006/relationships" r:embed="rId1"/>
        <a:stretch>
          <a:fillRect/>
        </a:stretch>
      </xdr:blipFill>
      <xdr:spPr>
        <a:xfrm>
          <a:off x="3824816" y="7095066"/>
          <a:ext cx="2474384" cy="1682750"/>
        </a:xfrm>
        <a:prstGeom prst="rect">
          <a:avLst/>
        </a:prstGeom>
      </xdr:spPr>
    </xdr:pic>
    <xdr:clientData/>
  </xdr:twoCellAnchor>
  <xdr:twoCellAnchor editAs="oneCell">
    <xdr:from>
      <xdr:col>6</xdr:col>
      <xdr:colOff>664634</xdr:colOff>
      <xdr:row>10</xdr:row>
      <xdr:rowOff>506942</xdr:rowOff>
    </xdr:from>
    <xdr:to>
      <xdr:col>8</xdr:col>
      <xdr:colOff>518449</xdr:colOff>
      <xdr:row>10</xdr:row>
      <xdr:rowOff>2402962</xdr:rowOff>
    </xdr:to>
    <xdr:pic>
      <xdr:nvPicPr>
        <xdr:cNvPr id="8" name="Imagen 7"/>
        <xdr:cNvPicPr>
          <a:picLocks noChangeAspect="1"/>
        </xdr:cNvPicPr>
      </xdr:nvPicPr>
      <xdr:blipFill>
        <a:blip xmlns:r="http://schemas.openxmlformats.org/officeDocument/2006/relationships" r:embed="rId2"/>
        <a:stretch>
          <a:fillRect/>
        </a:stretch>
      </xdr:blipFill>
      <xdr:spPr>
        <a:xfrm>
          <a:off x="4169834" y="11289242"/>
          <a:ext cx="1434965" cy="1896020"/>
        </a:xfrm>
        <a:prstGeom prst="rect">
          <a:avLst/>
        </a:prstGeom>
      </xdr:spPr>
    </xdr:pic>
    <xdr:clientData/>
  </xdr:twoCellAnchor>
  <xdr:twoCellAnchor editAs="oneCell">
    <xdr:from>
      <xdr:col>5</xdr:col>
      <xdr:colOff>218017</xdr:colOff>
      <xdr:row>11</xdr:row>
      <xdr:rowOff>586317</xdr:rowOff>
    </xdr:from>
    <xdr:to>
      <xdr:col>10</xdr:col>
      <xdr:colOff>342900</xdr:colOff>
      <xdr:row>11</xdr:row>
      <xdr:rowOff>1811719</xdr:rowOff>
    </xdr:to>
    <xdr:pic>
      <xdr:nvPicPr>
        <xdr:cNvPr id="9" name="Imagen 8"/>
        <xdr:cNvPicPr>
          <a:picLocks noChangeAspect="1"/>
        </xdr:cNvPicPr>
      </xdr:nvPicPr>
      <xdr:blipFill rotWithShape="1">
        <a:blip xmlns:r="http://schemas.openxmlformats.org/officeDocument/2006/relationships" r:embed="rId3"/>
        <a:srcRect r="1555"/>
        <a:stretch/>
      </xdr:blipFill>
      <xdr:spPr>
        <a:xfrm>
          <a:off x="2961217" y="13692717"/>
          <a:ext cx="4125383" cy="1225402"/>
        </a:xfrm>
        <a:prstGeom prst="rect">
          <a:avLst/>
        </a:prstGeom>
      </xdr:spPr>
    </xdr:pic>
    <xdr:clientData/>
  </xdr:twoCellAnchor>
  <xdr:twoCellAnchor editAs="oneCell">
    <xdr:from>
      <xdr:col>6</xdr:col>
      <xdr:colOff>464609</xdr:colOff>
      <xdr:row>12</xdr:row>
      <xdr:rowOff>398992</xdr:rowOff>
    </xdr:from>
    <xdr:to>
      <xdr:col>8</xdr:col>
      <xdr:colOff>237649</xdr:colOff>
      <xdr:row>12</xdr:row>
      <xdr:rowOff>2264530</xdr:rowOff>
    </xdr:to>
    <xdr:pic>
      <xdr:nvPicPr>
        <xdr:cNvPr id="10" name="Imagen 9"/>
        <xdr:cNvPicPr>
          <a:picLocks noChangeAspect="1"/>
        </xdr:cNvPicPr>
      </xdr:nvPicPr>
      <xdr:blipFill>
        <a:blip xmlns:r="http://schemas.openxmlformats.org/officeDocument/2006/relationships" r:embed="rId4"/>
        <a:stretch>
          <a:fillRect/>
        </a:stretch>
      </xdr:blipFill>
      <xdr:spPr>
        <a:xfrm>
          <a:off x="4007909" y="15753292"/>
          <a:ext cx="1373240" cy="1865538"/>
        </a:xfrm>
        <a:prstGeom prst="rect">
          <a:avLst/>
        </a:prstGeom>
      </xdr:spPr>
    </xdr:pic>
    <xdr:clientData/>
  </xdr:twoCellAnchor>
  <xdr:twoCellAnchor editAs="oneCell">
    <xdr:from>
      <xdr:col>3</xdr:col>
      <xdr:colOff>247650</xdr:colOff>
      <xdr:row>3</xdr:row>
      <xdr:rowOff>295275</xdr:rowOff>
    </xdr:from>
    <xdr:to>
      <xdr:col>13</xdr:col>
      <xdr:colOff>198801</xdr:colOff>
      <xdr:row>3</xdr:row>
      <xdr:rowOff>432447</xdr:rowOff>
    </xdr:to>
    <xdr:pic>
      <xdr:nvPicPr>
        <xdr:cNvPr id="2" name="1 Imagen"/>
        <xdr:cNvPicPr>
          <a:picLocks noChangeAspect="1"/>
        </xdr:cNvPicPr>
      </xdr:nvPicPr>
      <xdr:blipFill>
        <a:blip xmlns:r="http://schemas.openxmlformats.org/officeDocument/2006/relationships" r:embed="rId5"/>
        <a:stretch>
          <a:fillRect/>
        </a:stretch>
      </xdr:blipFill>
      <xdr:spPr>
        <a:xfrm>
          <a:off x="1381125" y="2105025"/>
          <a:ext cx="7856901" cy="137172"/>
        </a:xfrm>
        <a:prstGeom prst="rect">
          <a:avLst/>
        </a:prstGeom>
      </xdr:spPr>
    </xdr:pic>
    <xdr:clientData/>
  </xdr:twoCellAnchor>
  <xdr:twoCellAnchor editAs="oneCell">
    <xdr:from>
      <xdr:col>5</xdr:col>
      <xdr:colOff>301625</xdr:colOff>
      <xdr:row>6</xdr:row>
      <xdr:rowOff>457200</xdr:rowOff>
    </xdr:from>
    <xdr:to>
      <xdr:col>10</xdr:col>
      <xdr:colOff>396875</xdr:colOff>
      <xdr:row>6</xdr:row>
      <xdr:rowOff>1371679</xdr:rowOff>
    </xdr:to>
    <xdr:pic>
      <xdr:nvPicPr>
        <xdr:cNvPr id="3" name="2 Imagen"/>
        <xdr:cNvPicPr>
          <a:picLocks noChangeAspect="1"/>
        </xdr:cNvPicPr>
      </xdr:nvPicPr>
      <xdr:blipFill rotWithShape="1">
        <a:blip xmlns:r="http://schemas.openxmlformats.org/officeDocument/2006/relationships" r:embed="rId6"/>
        <a:srcRect r="1447"/>
        <a:stretch/>
      </xdr:blipFill>
      <xdr:spPr>
        <a:xfrm>
          <a:off x="3006725" y="5905500"/>
          <a:ext cx="4032250" cy="914479"/>
        </a:xfrm>
        <a:prstGeom prst="rect">
          <a:avLst/>
        </a:prstGeom>
      </xdr:spPr>
    </xdr:pic>
    <xdr:clientData/>
  </xdr:twoCellAnchor>
  <xdr:twoCellAnchor editAs="oneCell">
    <xdr:from>
      <xdr:col>4</xdr:col>
      <xdr:colOff>121437</xdr:colOff>
      <xdr:row>21</xdr:row>
      <xdr:rowOff>501227</xdr:rowOff>
    </xdr:from>
    <xdr:to>
      <xdr:col>13</xdr:col>
      <xdr:colOff>278583</xdr:colOff>
      <xdr:row>21</xdr:row>
      <xdr:rowOff>1699848</xdr:rowOff>
    </xdr:to>
    <xdr:pic>
      <xdr:nvPicPr>
        <xdr:cNvPr id="19" name="18 Imagen"/>
        <xdr:cNvPicPr>
          <a:picLocks noChangeAspect="1"/>
        </xdr:cNvPicPr>
      </xdr:nvPicPr>
      <xdr:blipFill>
        <a:blip xmlns:r="http://schemas.openxmlformats.org/officeDocument/2006/relationships" r:embed="rId7"/>
        <a:stretch>
          <a:fillRect/>
        </a:stretch>
      </xdr:blipFill>
      <xdr:spPr>
        <a:xfrm>
          <a:off x="2056917" y="31133627"/>
          <a:ext cx="7289466" cy="1198621"/>
        </a:xfrm>
        <a:prstGeom prst="rect">
          <a:avLst/>
        </a:prstGeom>
      </xdr:spPr>
    </xdr:pic>
    <xdr:clientData/>
  </xdr:twoCellAnchor>
  <xdr:twoCellAnchor editAs="oneCell">
    <xdr:from>
      <xdr:col>4</xdr:col>
      <xdr:colOff>213360</xdr:colOff>
      <xdr:row>20</xdr:row>
      <xdr:rowOff>746760</xdr:rowOff>
    </xdr:from>
    <xdr:to>
      <xdr:col>12</xdr:col>
      <xdr:colOff>770218</xdr:colOff>
      <xdr:row>20</xdr:row>
      <xdr:rowOff>1935583</xdr:rowOff>
    </xdr:to>
    <xdr:pic>
      <xdr:nvPicPr>
        <xdr:cNvPr id="20" name="19 Imagen"/>
        <xdr:cNvPicPr>
          <a:picLocks noChangeAspect="1"/>
        </xdr:cNvPicPr>
      </xdr:nvPicPr>
      <xdr:blipFill>
        <a:blip xmlns:r="http://schemas.openxmlformats.org/officeDocument/2006/relationships" r:embed="rId8"/>
        <a:stretch>
          <a:fillRect/>
        </a:stretch>
      </xdr:blipFill>
      <xdr:spPr>
        <a:xfrm>
          <a:off x="2152227" y="28856093"/>
          <a:ext cx="6923791" cy="1188823"/>
        </a:xfrm>
        <a:prstGeom prst="rect">
          <a:avLst/>
        </a:prstGeom>
      </xdr:spPr>
    </xdr:pic>
    <xdr:clientData/>
  </xdr:twoCellAnchor>
  <xdr:twoCellAnchor editAs="oneCell">
    <xdr:from>
      <xdr:col>6</xdr:col>
      <xdr:colOff>205740</xdr:colOff>
      <xdr:row>14</xdr:row>
      <xdr:rowOff>871583</xdr:rowOff>
    </xdr:from>
    <xdr:to>
      <xdr:col>9</xdr:col>
      <xdr:colOff>15428</xdr:colOff>
      <xdr:row>14</xdr:row>
      <xdr:rowOff>2453415</xdr:rowOff>
    </xdr:to>
    <xdr:pic>
      <xdr:nvPicPr>
        <xdr:cNvPr id="4" name="3 Imagen"/>
        <xdr:cNvPicPr>
          <a:picLocks noChangeAspect="1"/>
        </xdr:cNvPicPr>
      </xdr:nvPicPr>
      <xdr:blipFill>
        <a:blip xmlns:r="http://schemas.openxmlformats.org/officeDocument/2006/relationships" r:embed="rId9"/>
        <a:stretch>
          <a:fillRect/>
        </a:stretch>
      </xdr:blipFill>
      <xdr:spPr>
        <a:xfrm>
          <a:off x="3726180" y="22573343"/>
          <a:ext cx="2187128" cy="1581832"/>
        </a:xfrm>
        <a:prstGeom prst="rect">
          <a:avLst/>
        </a:prstGeom>
      </xdr:spPr>
    </xdr:pic>
    <xdr:clientData/>
  </xdr:twoCellAnchor>
  <xdr:twoCellAnchor editAs="oneCell">
    <xdr:from>
      <xdr:col>12</xdr:col>
      <xdr:colOff>96611</xdr:colOff>
      <xdr:row>1</xdr:row>
      <xdr:rowOff>39134</xdr:rowOff>
    </xdr:from>
    <xdr:to>
      <xdr:col>13</xdr:col>
      <xdr:colOff>133350</xdr:colOff>
      <xdr:row>1</xdr:row>
      <xdr:rowOff>638176</xdr:rowOff>
    </xdr:to>
    <xdr:pic>
      <xdr:nvPicPr>
        <xdr:cNvPr id="15" name="6 Imagen"/>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l="74313" t="25803" r="4274" b="18768"/>
        <a:stretch>
          <a:fillRect/>
        </a:stretch>
      </xdr:blipFill>
      <xdr:spPr bwMode="auto">
        <a:xfrm>
          <a:off x="8345261" y="239159"/>
          <a:ext cx="827314" cy="5990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381000</xdr:colOff>
      <xdr:row>1</xdr:row>
      <xdr:rowOff>74839</xdr:rowOff>
    </xdr:from>
    <xdr:to>
      <xdr:col>5</xdr:col>
      <xdr:colOff>443591</xdr:colOff>
      <xdr:row>1</xdr:row>
      <xdr:rowOff>495300</xdr:rowOff>
    </xdr:to>
    <xdr:pic>
      <xdr:nvPicPr>
        <xdr:cNvPr id="16" name="7 Imagen" descr="C:\Users\mvt89e\Desktop\co-funded_es\Horizontal\JPEG\ES Cofinanciado por la Unión Europea_PANTONE.jpg"/>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r="10370"/>
        <a:stretch/>
      </xdr:blipFill>
      <xdr:spPr bwMode="auto">
        <a:xfrm>
          <a:off x="1514475" y="274864"/>
          <a:ext cx="1643741" cy="420461"/>
        </a:xfrm>
        <a:prstGeom prst="rect">
          <a:avLst/>
        </a:prstGeom>
        <a:noFill/>
        <a:ln>
          <a:noFill/>
        </a:ln>
      </xdr:spPr>
    </xdr:pic>
    <xdr:clientData/>
  </xdr:twoCellAnchor>
  <xdr:twoCellAnchor editAs="oneCell">
    <xdr:from>
      <xdr:col>10</xdr:col>
      <xdr:colOff>311604</xdr:colOff>
      <xdr:row>1</xdr:row>
      <xdr:rowOff>34019</xdr:rowOff>
    </xdr:from>
    <xdr:to>
      <xdr:col>11</xdr:col>
      <xdr:colOff>746103</xdr:colOff>
      <xdr:row>1</xdr:row>
      <xdr:rowOff>552451</xdr:rowOff>
    </xdr:to>
    <xdr:pic>
      <xdr:nvPicPr>
        <xdr:cNvPr id="17" name="16 Imagen"/>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979104" y="234044"/>
          <a:ext cx="1225074" cy="518432"/>
        </a:xfrm>
        <a:prstGeom prst="rect">
          <a:avLst/>
        </a:prstGeom>
      </xdr:spPr>
    </xdr:pic>
    <xdr:clientData/>
  </xdr:twoCellAnchor>
  <xdr:twoCellAnchor editAs="oneCell">
    <xdr:from>
      <xdr:col>7</xdr:col>
      <xdr:colOff>355381</xdr:colOff>
      <xdr:row>1</xdr:row>
      <xdr:rowOff>81055</xdr:rowOff>
    </xdr:from>
    <xdr:to>
      <xdr:col>10</xdr:col>
      <xdr:colOff>111560</xdr:colOff>
      <xdr:row>1</xdr:row>
      <xdr:rowOff>495300</xdr:rowOff>
    </xdr:to>
    <xdr:pic>
      <xdr:nvPicPr>
        <xdr:cNvPr id="18" name="17 Imagen"/>
        <xdr:cNvPicPr>
          <a:picLocks noChangeAspect="1"/>
        </xdr:cNvPicPr>
      </xdr:nvPicPr>
      <xdr:blipFill rotWithShape="1">
        <a:blip xmlns:r="http://schemas.openxmlformats.org/officeDocument/2006/relationships" r:embed="rId13" cstate="print">
          <a:extLst>
            <a:ext uri="{28A0092B-C50C-407E-A947-70E740481C1C}">
              <a14:useLocalDpi xmlns:a14="http://schemas.microsoft.com/office/drawing/2010/main" val="0"/>
            </a:ext>
          </a:extLst>
        </a:blip>
        <a:srcRect l="4167" t="41458" r="3333" b="40625"/>
        <a:stretch/>
      </xdr:blipFill>
      <xdr:spPr>
        <a:xfrm>
          <a:off x="4651156" y="281080"/>
          <a:ext cx="2127904" cy="414245"/>
        </a:xfrm>
        <a:prstGeom prst="rect">
          <a:avLst/>
        </a:prstGeom>
      </xdr:spPr>
    </xdr:pic>
    <xdr:clientData/>
  </xdr:twoCellAnchor>
  <xdr:twoCellAnchor editAs="oneCell">
    <xdr:from>
      <xdr:col>2</xdr:col>
      <xdr:colOff>190500</xdr:colOff>
      <xdr:row>5</xdr:row>
      <xdr:rowOff>419100</xdr:rowOff>
    </xdr:from>
    <xdr:to>
      <xdr:col>14</xdr:col>
      <xdr:colOff>602838</xdr:colOff>
      <xdr:row>5</xdr:row>
      <xdr:rowOff>2103266</xdr:rowOff>
    </xdr:to>
    <xdr:pic>
      <xdr:nvPicPr>
        <xdr:cNvPr id="5" name="4 Imagen"/>
        <xdr:cNvPicPr>
          <a:picLocks noChangeAspect="1"/>
        </xdr:cNvPicPr>
      </xdr:nvPicPr>
      <xdr:blipFill>
        <a:blip xmlns:r="http://schemas.openxmlformats.org/officeDocument/2006/relationships" r:embed="rId14"/>
        <a:stretch>
          <a:fillRect/>
        </a:stretch>
      </xdr:blipFill>
      <xdr:spPr>
        <a:xfrm>
          <a:off x="533400" y="3238500"/>
          <a:ext cx="9899238" cy="1684166"/>
        </a:xfrm>
        <a:prstGeom prst="rect">
          <a:avLst/>
        </a:prstGeom>
      </xdr:spPr>
    </xdr:pic>
    <xdr:clientData/>
  </xdr:twoCellAnchor>
  <xdr:twoCellAnchor editAs="oneCell">
    <xdr:from>
      <xdr:col>5</xdr:col>
      <xdr:colOff>571499</xdr:colOff>
      <xdr:row>1</xdr:row>
      <xdr:rowOff>47625</xdr:rowOff>
    </xdr:from>
    <xdr:to>
      <xdr:col>7</xdr:col>
      <xdr:colOff>257174</xdr:colOff>
      <xdr:row>1</xdr:row>
      <xdr:rowOff>485775</xdr:rowOff>
    </xdr:to>
    <xdr:pic>
      <xdr:nvPicPr>
        <xdr:cNvPr id="22" name="21 Imagen"/>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28928" t="47228" r="55147" b="12530"/>
        <a:stretch/>
      </xdr:blipFill>
      <xdr:spPr bwMode="auto">
        <a:xfrm>
          <a:off x="3286124" y="247650"/>
          <a:ext cx="1266825" cy="43815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180975</xdr:colOff>
      <xdr:row>17</xdr:row>
      <xdr:rowOff>952501</xdr:rowOff>
    </xdr:from>
    <xdr:to>
      <xdr:col>15</xdr:col>
      <xdr:colOff>99621</xdr:colOff>
      <xdr:row>17</xdr:row>
      <xdr:rowOff>2057401</xdr:rowOff>
    </xdr:to>
    <xdr:pic>
      <xdr:nvPicPr>
        <xdr:cNvPr id="11" name="10 Imagen"/>
        <xdr:cNvPicPr>
          <a:picLocks noChangeAspect="1"/>
        </xdr:cNvPicPr>
      </xdr:nvPicPr>
      <xdr:blipFill>
        <a:blip xmlns:r="http://schemas.openxmlformats.org/officeDocument/2006/relationships" r:embed="rId16"/>
        <a:stretch>
          <a:fillRect/>
        </a:stretch>
      </xdr:blipFill>
      <xdr:spPr>
        <a:xfrm>
          <a:off x="295275" y="26146126"/>
          <a:ext cx="10596171" cy="1104900"/>
        </a:xfrm>
        <a:prstGeom prst="rect">
          <a:avLst/>
        </a:prstGeom>
      </xdr:spPr>
    </xdr:pic>
    <xdr:clientData/>
  </xdr:twoCellAnchor>
  <xdr:twoCellAnchor editAs="oneCell">
    <xdr:from>
      <xdr:col>6</xdr:col>
      <xdr:colOff>114300</xdr:colOff>
      <xdr:row>13</xdr:row>
      <xdr:rowOff>1190625</xdr:rowOff>
    </xdr:from>
    <xdr:to>
      <xdr:col>8</xdr:col>
      <xdr:colOff>362108</xdr:colOff>
      <xdr:row>13</xdr:row>
      <xdr:rowOff>2265138</xdr:rowOff>
    </xdr:to>
    <xdr:pic>
      <xdr:nvPicPr>
        <xdr:cNvPr id="6" name="5 Imagen"/>
        <xdr:cNvPicPr>
          <a:picLocks noChangeAspect="1"/>
        </xdr:cNvPicPr>
      </xdr:nvPicPr>
      <xdr:blipFill>
        <a:blip xmlns:r="http://schemas.openxmlformats.org/officeDocument/2006/relationships" r:embed="rId17"/>
        <a:stretch>
          <a:fillRect/>
        </a:stretch>
      </xdr:blipFill>
      <xdr:spPr>
        <a:xfrm>
          <a:off x="3619500" y="19021425"/>
          <a:ext cx="1828958" cy="1074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0</xdr:colOff>
      <xdr:row>5</xdr:row>
      <xdr:rowOff>0</xdr:rowOff>
    </xdr:from>
    <xdr:to>
      <xdr:col>26</xdr:col>
      <xdr:colOff>662939</xdr:colOff>
      <xdr:row>5</xdr:row>
      <xdr:rowOff>0</xdr:rowOff>
    </xdr:to>
    <xdr:pic>
      <xdr:nvPicPr>
        <xdr:cNvPr id="2" name="6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74313" t="25803" r="4274" b="18768"/>
        <a:stretch>
          <a:fillRect/>
        </a:stretch>
      </xdr:blipFill>
      <xdr:spPr bwMode="auto">
        <a:xfrm>
          <a:off x="13782675" y="603885"/>
          <a:ext cx="143446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464820</xdr:colOff>
      <xdr:row>0</xdr:row>
      <xdr:rowOff>0</xdr:rowOff>
    </xdr:from>
    <xdr:to>
      <xdr:col>6</xdr:col>
      <xdr:colOff>1145752</xdr:colOff>
      <xdr:row>0</xdr:row>
      <xdr:rowOff>497301</xdr:rowOff>
    </xdr:to>
    <xdr:pic>
      <xdr:nvPicPr>
        <xdr:cNvPr id="3" name="6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74313" t="25803" r="4274" b="18768"/>
        <a:stretch>
          <a:fillRect/>
        </a:stretch>
      </xdr:blipFill>
      <xdr:spPr bwMode="auto">
        <a:xfrm>
          <a:off x="7277100" y="0"/>
          <a:ext cx="680932" cy="497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1744980</xdr:colOff>
      <xdr:row>0</xdr:row>
      <xdr:rowOff>0</xdr:rowOff>
    </xdr:from>
    <xdr:to>
      <xdr:col>2</xdr:col>
      <xdr:colOff>838200</xdr:colOff>
      <xdr:row>0</xdr:row>
      <xdr:rowOff>403860</xdr:rowOff>
    </xdr:to>
    <xdr:pic>
      <xdr:nvPicPr>
        <xdr:cNvPr id="4" name="7 Imagen" descr="C:\Users\mvt89e\Desktop\co-funded_es\Horizontal\JPEG\ES Cofinanciado por la Unión Europea_PANTONE.jpg"/>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10370"/>
        <a:stretch/>
      </xdr:blipFill>
      <xdr:spPr bwMode="auto">
        <a:xfrm>
          <a:off x="1874520" y="0"/>
          <a:ext cx="1356360" cy="403860"/>
        </a:xfrm>
        <a:prstGeom prst="rect">
          <a:avLst/>
        </a:prstGeom>
        <a:noFill/>
        <a:ln>
          <a:noFill/>
        </a:ln>
      </xdr:spPr>
    </xdr:pic>
    <xdr:clientData/>
  </xdr:twoCellAnchor>
  <xdr:oneCellAnchor>
    <xdr:from>
      <xdr:col>73</xdr:col>
      <xdr:colOff>0</xdr:colOff>
      <xdr:row>5</xdr:row>
      <xdr:rowOff>0</xdr:rowOff>
    </xdr:from>
    <xdr:ext cx="1438547" cy="0"/>
    <xdr:pic>
      <xdr:nvPicPr>
        <xdr:cNvPr id="6" name="6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74313" t="25803" r="4274" b="18768"/>
        <a:stretch>
          <a:fillRect/>
        </a:stretch>
      </xdr:blipFill>
      <xdr:spPr bwMode="auto">
        <a:xfrm>
          <a:off x="13782675" y="603885"/>
          <a:ext cx="1438547"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1003935</xdr:colOff>
      <xdr:row>0</xdr:row>
      <xdr:rowOff>0</xdr:rowOff>
    </xdr:from>
    <xdr:to>
      <xdr:col>6</xdr:col>
      <xdr:colOff>373380</xdr:colOff>
      <xdr:row>0</xdr:row>
      <xdr:rowOff>414471</xdr:rowOff>
    </xdr:to>
    <xdr:pic>
      <xdr:nvPicPr>
        <xdr:cNvPr id="9" name="8 Image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200775" y="0"/>
          <a:ext cx="984885" cy="414471"/>
        </a:xfrm>
        <a:prstGeom prst="rect">
          <a:avLst/>
        </a:prstGeom>
      </xdr:spPr>
    </xdr:pic>
    <xdr:clientData/>
  </xdr:twoCellAnchor>
  <xdr:twoCellAnchor editAs="oneCell">
    <xdr:from>
      <xdr:col>3</xdr:col>
      <xdr:colOff>551141</xdr:colOff>
      <xdr:row>0</xdr:row>
      <xdr:rowOff>49759</xdr:rowOff>
    </xdr:from>
    <xdr:to>
      <xdr:col>5</xdr:col>
      <xdr:colOff>744168</xdr:colOff>
      <xdr:row>0</xdr:row>
      <xdr:rowOff>365760</xdr:rowOff>
    </xdr:to>
    <xdr:pic>
      <xdr:nvPicPr>
        <xdr:cNvPr id="10" name="9 Imagen"/>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4167" t="41458" r="3333" b="40625"/>
        <a:stretch/>
      </xdr:blipFill>
      <xdr:spPr>
        <a:xfrm>
          <a:off x="4307801" y="49759"/>
          <a:ext cx="1633207" cy="316001"/>
        </a:xfrm>
        <a:prstGeom prst="rect">
          <a:avLst/>
        </a:prstGeom>
      </xdr:spPr>
    </xdr:pic>
    <xdr:clientData/>
  </xdr:twoCellAnchor>
  <xdr:twoCellAnchor editAs="oneCell">
    <xdr:from>
      <xdr:col>2</xdr:col>
      <xdr:colOff>925830</xdr:colOff>
      <xdr:row>0</xdr:row>
      <xdr:rowOff>0</xdr:rowOff>
    </xdr:from>
    <xdr:to>
      <xdr:col>3</xdr:col>
      <xdr:colOff>513080</xdr:colOff>
      <xdr:row>0</xdr:row>
      <xdr:rowOff>368935</xdr:rowOff>
    </xdr:to>
    <xdr:pic>
      <xdr:nvPicPr>
        <xdr:cNvPr id="12" name="11 Imagen"/>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28928" t="47228" r="55147" b="12530"/>
        <a:stretch/>
      </xdr:blipFill>
      <xdr:spPr bwMode="auto">
        <a:xfrm>
          <a:off x="3318510" y="0"/>
          <a:ext cx="951230" cy="36893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26</xdr:col>
      <xdr:colOff>0</xdr:colOff>
      <xdr:row>6</xdr:row>
      <xdr:rowOff>0</xdr:rowOff>
    </xdr:from>
    <xdr:ext cx="1438547" cy="0"/>
    <xdr:pic>
      <xdr:nvPicPr>
        <xdr:cNvPr id="6" name="6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74313" t="25803" r="4274" b="18768"/>
        <a:stretch>
          <a:fillRect/>
        </a:stretch>
      </xdr:blipFill>
      <xdr:spPr bwMode="auto">
        <a:xfrm>
          <a:off x="69105780" y="1912620"/>
          <a:ext cx="1438547"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1445894</xdr:colOff>
      <xdr:row>0</xdr:row>
      <xdr:rowOff>0</xdr:rowOff>
    </xdr:from>
    <xdr:to>
      <xdr:col>2</xdr:col>
      <xdr:colOff>187959</xdr:colOff>
      <xdr:row>0</xdr:row>
      <xdr:rowOff>400049</xdr:rowOff>
    </xdr:to>
    <xdr:pic>
      <xdr:nvPicPr>
        <xdr:cNvPr id="3" name="7 Imagen" descr="C:\Users\mvt89e\Desktop\co-funded_es\Horizontal\JPEG\ES Cofinanciado por la Unión Europea_PANTONE.jp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10370"/>
        <a:stretch/>
      </xdr:blipFill>
      <xdr:spPr bwMode="auto">
        <a:xfrm>
          <a:off x="1575434" y="0"/>
          <a:ext cx="1355725" cy="400049"/>
        </a:xfrm>
        <a:prstGeom prst="rect">
          <a:avLst/>
        </a:prstGeom>
        <a:noFill/>
        <a:ln>
          <a:noFill/>
        </a:ln>
      </xdr:spPr>
    </xdr:pic>
    <xdr:clientData/>
  </xdr:twoCellAnchor>
  <xdr:twoCellAnchor editAs="oneCell">
    <xdr:from>
      <xdr:col>3</xdr:col>
      <xdr:colOff>1241425</xdr:colOff>
      <xdr:row>0</xdr:row>
      <xdr:rowOff>2600</xdr:rowOff>
    </xdr:from>
    <xdr:to>
      <xdr:col>5</xdr:col>
      <xdr:colOff>805393</xdr:colOff>
      <xdr:row>0</xdr:row>
      <xdr:rowOff>429898</xdr:rowOff>
    </xdr:to>
    <xdr:pic>
      <xdr:nvPicPr>
        <xdr:cNvPr id="4" name="3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011545" y="2600"/>
          <a:ext cx="1011768" cy="427298"/>
        </a:xfrm>
        <a:prstGeom prst="rect">
          <a:avLst/>
        </a:prstGeom>
      </xdr:spPr>
    </xdr:pic>
    <xdr:clientData/>
  </xdr:twoCellAnchor>
  <xdr:twoCellAnchor editAs="oneCell">
    <xdr:from>
      <xdr:col>2</xdr:col>
      <xdr:colOff>1396326</xdr:colOff>
      <xdr:row>0</xdr:row>
      <xdr:rowOff>25688</xdr:rowOff>
    </xdr:from>
    <xdr:to>
      <xdr:col>3</xdr:col>
      <xdr:colOff>1035050</xdr:colOff>
      <xdr:row>0</xdr:row>
      <xdr:rowOff>347269</xdr:rowOff>
    </xdr:to>
    <xdr:pic>
      <xdr:nvPicPr>
        <xdr:cNvPr id="5" name="4 Imagen"/>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4167" t="41458" r="3333" b="40625"/>
        <a:stretch/>
      </xdr:blipFill>
      <xdr:spPr>
        <a:xfrm>
          <a:off x="4139526" y="25688"/>
          <a:ext cx="1665644" cy="321581"/>
        </a:xfrm>
        <a:prstGeom prst="rect">
          <a:avLst/>
        </a:prstGeom>
      </xdr:spPr>
    </xdr:pic>
    <xdr:clientData/>
  </xdr:twoCellAnchor>
  <xdr:twoCellAnchor editAs="oneCell">
    <xdr:from>
      <xdr:col>6</xdr:col>
      <xdr:colOff>22860</xdr:colOff>
      <xdr:row>0</xdr:row>
      <xdr:rowOff>0</xdr:rowOff>
    </xdr:from>
    <xdr:to>
      <xdr:col>6</xdr:col>
      <xdr:colOff>761224</xdr:colOff>
      <xdr:row>0</xdr:row>
      <xdr:rowOff>538163</xdr:rowOff>
    </xdr:to>
    <xdr:pic>
      <xdr:nvPicPr>
        <xdr:cNvPr id="8" name="6 Imagen"/>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74313" t="25803" r="4274" b="18768"/>
        <a:stretch>
          <a:fillRect/>
        </a:stretch>
      </xdr:blipFill>
      <xdr:spPr bwMode="auto">
        <a:xfrm>
          <a:off x="7155180" y="0"/>
          <a:ext cx="738364" cy="5381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333375</xdr:colOff>
      <xdr:row>0</xdr:row>
      <xdr:rowOff>0</xdr:rowOff>
    </xdr:from>
    <xdr:to>
      <xdr:col>2</xdr:col>
      <xdr:colOff>1282700</xdr:colOff>
      <xdr:row>0</xdr:row>
      <xdr:rowOff>368935</xdr:rowOff>
    </xdr:to>
    <xdr:pic>
      <xdr:nvPicPr>
        <xdr:cNvPr id="9" name="8 Imagen"/>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28928" t="47228" r="55147" b="12530"/>
        <a:stretch/>
      </xdr:blipFill>
      <xdr:spPr bwMode="auto">
        <a:xfrm>
          <a:off x="3076575" y="0"/>
          <a:ext cx="949325" cy="36893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45</xdr:col>
      <xdr:colOff>0</xdr:colOff>
      <xdr:row>6</xdr:row>
      <xdr:rowOff>0</xdr:rowOff>
    </xdr:from>
    <xdr:to>
      <xdr:col>46</xdr:col>
      <xdr:colOff>645584</xdr:colOff>
      <xdr:row>6</xdr:row>
      <xdr:rowOff>0</xdr:rowOff>
    </xdr:to>
    <xdr:pic>
      <xdr:nvPicPr>
        <xdr:cNvPr id="2" name="6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74313" t="25803" r="4274" b="18768"/>
        <a:stretch>
          <a:fillRect/>
        </a:stretch>
      </xdr:blipFill>
      <xdr:spPr bwMode="auto">
        <a:xfrm>
          <a:off x="20383500" y="2186940"/>
          <a:ext cx="144970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77</xdr:col>
      <xdr:colOff>0</xdr:colOff>
      <xdr:row>6</xdr:row>
      <xdr:rowOff>0</xdr:rowOff>
    </xdr:from>
    <xdr:ext cx="1438547" cy="0"/>
    <xdr:pic>
      <xdr:nvPicPr>
        <xdr:cNvPr id="6" name="6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74313" t="25803" r="4274" b="18768"/>
        <a:stretch>
          <a:fillRect/>
        </a:stretch>
      </xdr:blipFill>
      <xdr:spPr bwMode="auto">
        <a:xfrm>
          <a:off x="66034920" y="2186940"/>
          <a:ext cx="1438547"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11</xdr:col>
          <xdr:colOff>556260</xdr:colOff>
          <xdr:row>6</xdr:row>
          <xdr:rowOff>60960</xdr:rowOff>
        </xdr:from>
        <xdr:to>
          <xdr:col>13</xdr:col>
          <xdr:colOff>251460</xdr:colOff>
          <xdr:row>6</xdr:row>
          <xdr:rowOff>266700</xdr:rowOff>
        </xdr:to>
        <xdr:sp macro="" textlink="">
          <xdr:nvSpPr>
            <xdr:cNvPr id="21714" name="Check Box 210" hidden="1">
              <a:extLst>
                <a:ext uri="{63B3BB69-23CF-44E3-9099-C40C66FF867C}">
                  <a14:compatExt spid="_x0000_s21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FORMACIÓN BECADA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541020</xdr:colOff>
          <xdr:row>6</xdr:row>
          <xdr:rowOff>53340</xdr:rowOff>
        </xdr:from>
        <xdr:to>
          <xdr:col>16</xdr:col>
          <xdr:colOff>320040</xdr:colOff>
          <xdr:row>6</xdr:row>
          <xdr:rowOff>259080</xdr:rowOff>
        </xdr:to>
        <xdr:sp macro="" textlink="">
          <xdr:nvSpPr>
            <xdr:cNvPr id="21724" name="Check Box 220" hidden="1">
              <a:extLst>
                <a:ext uri="{63B3BB69-23CF-44E3-9099-C40C66FF867C}">
                  <a14:compatExt spid="_x0000_s2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FORMACIÓN BECADA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495300</xdr:colOff>
          <xdr:row>6</xdr:row>
          <xdr:rowOff>53340</xdr:rowOff>
        </xdr:from>
        <xdr:to>
          <xdr:col>19</xdr:col>
          <xdr:colOff>342900</xdr:colOff>
          <xdr:row>6</xdr:row>
          <xdr:rowOff>259080</xdr:rowOff>
        </xdr:to>
        <xdr:sp macro="" textlink="">
          <xdr:nvSpPr>
            <xdr:cNvPr id="21726" name="Check Box 222" hidden="1">
              <a:extLst>
                <a:ext uri="{63B3BB69-23CF-44E3-9099-C40C66FF867C}">
                  <a14:compatExt spid="_x0000_s21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FORMACIÓN BECADA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594360</xdr:colOff>
          <xdr:row>6</xdr:row>
          <xdr:rowOff>45720</xdr:rowOff>
        </xdr:from>
        <xdr:to>
          <xdr:col>22</xdr:col>
          <xdr:colOff>213360</xdr:colOff>
          <xdr:row>6</xdr:row>
          <xdr:rowOff>251460</xdr:rowOff>
        </xdr:to>
        <xdr:sp macro="" textlink="">
          <xdr:nvSpPr>
            <xdr:cNvPr id="21728" name="Check Box 224" hidden="1">
              <a:extLst>
                <a:ext uri="{63B3BB69-23CF-44E3-9099-C40C66FF867C}">
                  <a14:compatExt spid="_x0000_s21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FORMACIÓN BECADA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662940</xdr:colOff>
          <xdr:row>6</xdr:row>
          <xdr:rowOff>38100</xdr:rowOff>
        </xdr:from>
        <xdr:to>
          <xdr:col>27</xdr:col>
          <xdr:colOff>190500</xdr:colOff>
          <xdr:row>6</xdr:row>
          <xdr:rowOff>243840</xdr:rowOff>
        </xdr:to>
        <xdr:sp macro="" textlink="">
          <xdr:nvSpPr>
            <xdr:cNvPr id="21730" name="Check Box 226" hidden="1">
              <a:extLst>
                <a:ext uri="{63B3BB69-23CF-44E3-9099-C40C66FF867C}">
                  <a14:compatExt spid="_x0000_s21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FORMACIÓN BECADA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624840</xdr:colOff>
          <xdr:row>6</xdr:row>
          <xdr:rowOff>53340</xdr:rowOff>
        </xdr:from>
        <xdr:to>
          <xdr:col>30</xdr:col>
          <xdr:colOff>259080</xdr:colOff>
          <xdr:row>6</xdr:row>
          <xdr:rowOff>259080</xdr:rowOff>
        </xdr:to>
        <xdr:sp macro="" textlink="">
          <xdr:nvSpPr>
            <xdr:cNvPr id="21732" name="Check Box 228" hidden="1">
              <a:extLst>
                <a:ext uri="{63B3BB69-23CF-44E3-9099-C40C66FF867C}">
                  <a14:compatExt spid="_x0000_s21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FORMACIÓN BECADA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754380</xdr:colOff>
          <xdr:row>6</xdr:row>
          <xdr:rowOff>45720</xdr:rowOff>
        </xdr:from>
        <xdr:to>
          <xdr:col>33</xdr:col>
          <xdr:colOff>251460</xdr:colOff>
          <xdr:row>6</xdr:row>
          <xdr:rowOff>251460</xdr:rowOff>
        </xdr:to>
        <xdr:sp macro="" textlink="">
          <xdr:nvSpPr>
            <xdr:cNvPr id="21734" name="Check Box 230" hidden="1">
              <a:extLst>
                <a:ext uri="{63B3BB69-23CF-44E3-9099-C40C66FF867C}">
                  <a14:compatExt spid="_x0000_s21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FORMACIÓN BECADA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586740</xdr:colOff>
          <xdr:row>6</xdr:row>
          <xdr:rowOff>45720</xdr:rowOff>
        </xdr:from>
        <xdr:to>
          <xdr:col>36</xdr:col>
          <xdr:colOff>228600</xdr:colOff>
          <xdr:row>6</xdr:row>
          <xdr:rowOff>251460</xdr:rowOff>
        </xdr:to>
        <xdr:sp macro="" textlink="">
          <xdr:nvSpPr>
            <xdr:cNvPr id="21736" name="Check Box 232" hidden="1">
              <a:extLst>
                <a:ext uri="{63B3BB69-23CF-44E3-9099-C40C66FF867C}">
                  <a14:compatExt spid="_x0000_s21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FORMACIÓN BECADA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586740</xdr:colOff>
          <xdr:row>6</xdr:row>
          <xdr:rowOff>45720</xdr:rowOff>
        </xdr:from>
        <xdr:to>
          <xdr:col>41</xdr:col>
          <xdr:colOff>297180</xdr:colOff>
          <xdr:row>6</xdr:row>
          <xdr:rowOff>251460</xdr:rowOff>
        </xdr:to>
        <xdr:sp macro="" textlink="">
          <xdr:nvSpPr>
            <xdr:cNvPr id="21738" name="Check Box 234" hidden="1">
              <a:extLst>
                <a:ext uri="{63B3BB69-23CF-44E3-9099-C40C66FF867C}">
                  <a14:compatExt spid="_x0000_s21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FORMACIÓN BECADA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586740</xdr:colOff>
          <xdr:row>6</xdr:row>
          <xdr:rowOff>45720</xdr:rowOff>
        </xdr:from>
        <xdr:to>
          <xdr:col>44</xdr:col>
          <xdr:colOff>160020</xdr:colOff>
          <xdr:row>6</xdr:row>
          <xdr:rowOff>251460</xdr:rowOff>
        </xdr:to>
        <xdr:sp macro="" textlink="">
          <xdr:nvSpPr>
            <xdr:cNvPr id="21740" name="Check Box 236" hidden="1">
              <a:extLst>
                <a:ext uri="{63B3BB69-23CF-44E3-9099-C40C66FF867C}">
                  <a14:compatExt spid="_x0000_s21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FORMACIÓN BECADA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586740</xdr:colOff>
          <xdr:row>6</xdr:row>
          <xdr:rowOff>45720</xdr:rowOff>
        </xdr:from>
        <xdr:to>
          <xdr:col>47</xdr:col>
          <xdr:colOff>243840</xdr:colOff>
          <xdr:row>6</xdr:row>
          <xdr:rowOff>251460</xdr:rowOff>
        </xdr:to>
        <xdr:sp macro="" textlink="">
          <xdr:nvSpPr>
            <xdr:cNvPr id="21742" name="Check Box 238" hidden="1">
              <a:extLst>
                <a:ext uri="{63B3BB69-23CF-44E3-9099-C40C66FF867C}">
                  <a14:compatExt spid="_x0000_s2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FORMACIÓN BECADA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586740</xdr:colOff>
          <xdr:row>6</xdr:row>
          <xdr:rowOff>45720</xdr:rowOff>
        </xdr:from>
        <xdr:to>
          <xdr:col>50</xdr:col>
          <xdr:colOff>228600</xdr:colOff>
          <xdr:row>6</xdr:row>
          <xdr:rowOff>251460</xdr:rowOff>
        </xdr:to>
        <xdr:sp macro="" textlink="">
          <xdr:nvSpPr>
            <xdr:cNvPr id="21744" name="Check Box 240" hidden="1">
              <a:extLst>
                <a:ext uri="{63B3BB69-23CF-44E3-9099-C40C66FF867C}">
                  <a14:compatExt spid="_x0000_s2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FORMACIÓN BECADA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586740</xdr:colOff>
          <xdr:row>6</xdr:row>
          <xdr:rowOff>45720</xdr:rowOff>
        </xdr:from>
        <xdr:to>
          <xdr:col>55</xdr:col>
          <xdr:colOff>198120</xdr:colOff>
          <xdr:row>6</xdr:row>
          <xdr:rowOff>251460</xdr:rowOff>
        </xdr:to>
        <xdr:sp macro="" textlink="">
          <xdr:nvSpPr>
            <xdr:cNvPr id="21746" name="Check Box 242" hidden="1">
              <a:extLst>
                <a:ext uri="{63B3BB69-23CF-44E3-9099-C40C66FF867C}">
                  <a14:compatExt spid="_x0000_s2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FORMACIÓN BECADA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586740</xdr:colOff>
          <xdr:row>6</xdr:row>
          <xdr:rowOff>45720</xdr:rowOff>
        </xdr:from>
        <xdr:to>
          <xdr:col>58</xdr:col>
          <xdr:colOff>297180</xdr:colOff>
          <xdr:row>6</xdr:row>
          <xdr:rowOff>251460</xdr:rowOff>
        </xdr:to>
        <xdr:sp macro="" textlink="">
          <xdr:nvSpPr>
            <xdr:cNvPr id="21748" name="Check Box 244" hidden="1">
              <a:extLst>
                <a:ext uri="{63B3BB69-23CF-44E3-9099-C40C66FF867C}">
                  <a14:compatExt spid="_x0000_s2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FORMACIÓN BECADA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586740</xdr:colOff>
          <xdr:row>6</xdr:row>
          <xdr:rowOff>45720</xdr:rowOff>
        </xdr:from>
        <xdr:to>
          <xdr:col>63</xdr:col>
          <xdr:colOff>403860</xdr:colOff>
          <xdr:row>6</xdr:row>
          <xdr:rowOff>251460</xdr:rowOff>
        </xdr:to>
        <xdr:sp macro="" textlink="">
          <xdr:nvSpPr>
            <xdr:cNvPr id="21750" name="Check Box 246" hidden="1">
              <a:extLst>
                <a:ext uri="{63B3BB69-23CF-44E3-9099-C40C66FF867C}">
                  <a14:compatExt spid="_x0000_s2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FORMACIÓN BECADA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586740</xdr:colOff>
          <xdr:row>6</xdr:row>
          <xdr:rowOff>45720</xdr:rowOff>
        </xdr:from>
        <xdr:to>
          <xdr:col>66</xdr:col>
          <xdr:colOff>373380</xdr:colOff>
          <xdr:row>6</xdr:row>
          <xdr:rowOff>251460</xdr:rowOff>
        </xdr:to>
        <xdr:sp macro="" textlink="">
          <xdr:nvSpPr>
            <xdr:cNvPr id="21752" name="Check Box 248" hidden="1">
              <a:extLst>
                <a:ext uri="{63B3BB69-23CF-44E3-9099-C40C66FF867C}">
                  <a14:compatExt spid="_x0000_s2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FORMACIÓN BECADA</a:t>
              </a:r>
            </a:p>
          </xdr:txBody>
        </xdr:sp>
        <xdr:clientData/>
      </xdr:twoCellAnchor>
    </mc:Choice>
    <mc:Fallback/>
  </mc:AlternateContent>
  <xdr:twoCellAnchor editAs="oneCell">
    <xdr:from>
      <xdr:col>6</xdr:col>
      <xdr:colOff>375558</xdr:colOff>
      <xdr:row>0</xdr:row>
      <xdr:rowOff>0</xdr:rowOff>
    </xdr:from>
    <xdr:to>
      <xdr:col>6</xdr:col>
      <xdr:colOff>1113651</xdr:colOff>
      <xdr:row>0</xdr:row>
      <xdr:rowOff>538163</xdr:rowOff>
    </xdr:to>
    <xdr:pic>
      <xdr:nvPicPr>
        <xdr:cNvPr id="21" name="6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74313" t="25803" r="4274" b="18768"/>
        <a:stretch>
          <a:fillRect/>
        </a:stretch>
      </xdr:blipFill>
      <xdr:spPr bwMode="auto">
        <a:xfrm>
          <a:off x="8262258" y="0"/>
          <a:ext cx="738093" cy="5381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40277</xdr:colOff>
      <xdr:row>0</xdr:row>
      <xdr:rowOff>22860</xdr:rowOff>
    </xdr:from>
    <xdr:to>
      <xdr:col>2</xdr:col>
      <xdr:colOff>1432560</xdr:colOff>
      <xdr:row>0</xdr:row>
      <xdr:rowOff>425631</xdr:rowOff>
    </xdr:to>
    <xdr:pic>
      <xdr:nvPicPr>
        <xdr:cNvPr id="22" name="7 Imagen" descr="C:\Users\mvt89e\Desktop\co-funded_es\Horizontal\JPEG\ES Cofinanciado por la Unión Europea_PANTONE.jpg"/>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10370"/>
        <a:stretch/>
      </xdr:blipFill>
      <xdr:spPr bwMode="auto">
        <a:xfrm>
          <a:off x="2813957" y="22860"/>
          <a:ext cx="1392283" cy="402771"/>
        </a:xfrm>
        <a:prstGeom prst="rect">
          <a:avLst/>
        </a:prstGeom>
        <a:noFill/>
        <a:ln>
          <a:noFill/>
        </a:ln>
      </xdr:spPr>
    </xdr:pic>
    <xdr:clientData/>
  </xdr:twoCellAnchor>
  <xdr:twoCellAnchor editAs="oneCell">
    <xdr:from>
      <xdr:col>5</xdr:col>
      <xdr:colOff>611143</xdr:colOff>
      <xdr:row>0</xdr:row>
      <xdr:rowOff>0</xdr:rowOff>
    </xdr:from>
    <xdr:to>
      <xdr:col>6</xdr:col>
      <xdr:colOff>187055</xdr:colOff>
      <xdr:row>0</xdr:row>
      <xdr:rowOff>427298</xdr:rowOff>
    </xdr:to>
    <xdr:pic>
      <xdr:nvPicPr>
        <xdr:cNvPr id="23" name="22 Image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057663" y="0"/>
          <a:ext cx="1016092" cy="427298"/>
        </a:xfrm>
        <a:prstGeom prst="rect">
          <a:avLst/>
        </a:prstGeom>
      </xdr:spPr>
    </xdr:pic>
    <xdr:clientData/>
  </xdr:twoCellAnchor>
  <xdr:twoCellAnchor editAs="oneCell">
    <xdr:from>
      <xdr:col>3</xdr:col>
      <xdr:colOff>309116</xdr:colOff>
      <xdr:row>0</xdr:row>
      <xdr:rowOff>18884</xdr:rowOff>
    </xdr:from>
    <xdr:to>
      <xdr:col>5</xdr:col>
      <xdr:colOff>522515</xdr:colOff>
      <xdr:row>0</xdr:row>
      <xdr:rowOff>340465</xdr:rowOff>
    </xdr:to>
    <xdr:pic>
      <xdr:nvPicPr>
        <xdr:cNvPr id="24" name="23 Imagen"/>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4167" t="41458" r="3333" b="40625"/>
        <a:stretch/>
      </xdr:blipFill>
      <xdr:spPr>
        <a:xfrm>
          <a:off x="5307836" y="18884"/>
          <a:ext cx="1661199" cy="321581"/>
        </a:xfrm>
        <a:prstGeom prst="rect">
          <a:avLst/>
        </a:prstGeom>
      </xdr:spPr>
    </xdr:pic>
    <xdr:clientData/>
  </xdr:twoCellAnchor>
  <xdr:twoCellAnchor editAs="oneCell">
    <xdr:from>
      <xdr:col>2</xdr:col>
      <xdr:colOff>1618705</xdr:colOff>
      <xdr:row>0</xdr:row>
      <xdr:rowOff>0</xdr:rowOff>
    </xdr:from>
    <xdr:to>
      <xdr:col>3</xdr:col>
      <xdr:colOff>342990</xdr:colOff>
      <xdr:row>0</xdr:row>
      <xdr:rowOff>368935</xdr:rowOff>
    </xdr:to>
    <xdr:pic>
      <xdr:nvPicPr>
        <xdr:cNvPr id="26" name="25 Imagen"/>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28928" t="47228" r="55147" b="12530"/>
        <a:stretch/>
      </xdr:blipFill>
      <xdr:spPr bwMode="auto">
        <a:xfrm>
          <a:off x="4392385" y="0"/>
          <a:ext cx="949325" cy="368935"/>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36</xdr:col>
      <xdr:colOff>0</xdr:colOff>
      <xdr:row>6</xdr:row>
      <xdr:rowOff>0</xdr:rowOff>
    </xdr:from>
    <xdr:to>
      <xdr:col>37</xdr:col>
      <xdr:colOff>654049</xdr:colOff>
      <xdr:row>6</xdr:row>
      <xdr:rowOff>0</xdr:rowOff>
    </xdr:to>
    <xdr:pic>
      <xdr:nvPicPr>
        <xdr:cNvPr id="2" name="6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74313" t="25803" r="4274" b="18768"/>
        <a:stretch>
          <a:fillRect/>
        </a:stretch>
      </xdr:blipFill>
      <xdr:spPr bwMode="auto">
        <a:xfrm>
          <a:off x="32362140" y="2331720"/>
          <a:ext cx="1445683"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36</xdr:col>
      <xdr:colOff>0</xdr:colOff>
      <xdr:row>6</xdr:row>
      <xdr:rowOff>0</xdr:rowOff>
    </xdr:from>
    <xdr:ext cx="1438547" cy="0"/>
    <xdr:pic>
      <xdr:nvPicPr>
        <xdr:cNvPr id="6" name="6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74313" t="25803" r="4274" b="18768"/>
        <a:stretch>
          <a:fillRect/>
        </a:stretch>
      </xdr:blipFill>
      <xdr:spPr bwMode="auto">
        <a:xfrm>
          <a:off x="48950880" y="2331720"/>
          <a:ext cx="1438547"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xdr:col>
      <xdr:colOff>306705</xdr:colOff>
      <xdr:row>0</xdr:row>
      <xdr:rowOff>7620</xdr:rowOff>
    </xdr:from>
    <xdr:to>
      <xdr:col>3</xdr:col>
      <xdr:colOff>259080</xdr:colOff>
      <xdr:row>0</xdr:row>
      <xdr:rowOff>360045</xdr:rowOff>
    </xdr:to>
    <xdr:pic>
      <xdr:nvPicPr>
        <xdr:cNvPr id="5" name="7 Imagen" descr="C:\Users\mvt89e\Desktop\co-funded_es\Horizontal\JPEG\ES Cofinanciado por la Unión Europea_PANTONE.jp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10370"/>
        <a:stretch/>
      </xdr:blipFill>
      <xdr:spPr bwMode="auto">
        <a:xfrm>
          <a:off x="2699385" y="7620"/>
          <a:ext cx="1316355" cy="352425"/>
        </a:xfrm>
        <a:prstGeom prst="rect">
          <a:avLst/>
        </a:prstGeom>
        <a:noFill/>
        <a:ln>
          <a:noFill/>
        </a:ln>
      </xdr:spPr>
    </xdr:pic>
    <xdr:clientData/>
  </xdr:twoCellAnchor>
  <xdr:twoCellAnchor editAs="oneCell">
    <xdr:from>
      <xdr:col>6</xdr:col>
      <xdr:colOff>260350</xdr:colOff>
      <xdr:row>0</xdr:row>
      <xdr:rowOff>0</xdr:rowOff>
    </xdr:from>
    <xdr:to>
      <xdr:col>6</xdr:col>
      <xdr:colOff>1118281</xdr:colOff>
      <xdr:row>0</xdr:row>
      <xdr:rowOff>361950</xdr:rowOff>
    </xdr:to>
    <xdr:pic>
      <xdr:nvPicPr>
        <xdr:cNvPr id="7" name="6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213600" y="0"/>
          <a:ext cx="857931" cy="361950"/>
        </a:xfrm>
        <a:prstGeom prst="rect">
          <a:avLst/>
        </a:prstGeom>
      </xdr:spPr>
    </xdr:pic>
    <xdr:clientData/>
  </xdr:twoCellAnchor>
  <xdr:twoCellAnchor editAs="oneCell">
    <xdr:from>
      <xdr:col>4</xdr:col>
      <xdr:colOff>53301</xdr:colOff>
      <xdr:row>0</xdr:row>
      <xdr:rowOff>0</xdr:rowOff>
    </xdr:from>
    <xdr:to>
      <xdr:col>5</xdr:col>
      <xdr:colOff>1628775</xdr:colOff>
      <xdr:row>0</xdr:row>
      <xdr:rowOff>321581</xdr:rowOff>
    </xdr:to>
    <xdr:pic>
      <xdr:nvPicPr>
        <xdr:cNvPr id="8" name="7 Imagen"/>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4167" t="41458" r="3333" b="40625"/>
        <a:stretch/>
      </xdr:blipFill>
      <xdr:spPr>
        <a:xfrm>
          <a:off x="5177751" y="0"/>
          <a:ext cx="1661199" cy="321581"/>
        </a:xfrm>
        <a:prstGeom prst="rect">
          <a:avLst/>
        </a:prstGeom>
      </xdr:spPr>
    </xdr:pic>
    <xdr:clientData/>
  </xdr:twoCellAnchor>
  <xdr:twoCellAnchor editAs="oneCell">
    <xdr:from>
      <xdr:col>6</xdr:col>
      <xdr:colOff>1476375</xdr:colOff>
      <xdr:row>0</xdr:row>
      <xdr:rowOff>1</xdr:rowOff>
    </xdr:from>
    <xdr:to>
      <xdr:col>7</xdr:col>
      <xdr:colOff>233635</xdr:colOff>
      <xdr:row>0</xdr:row>
      <xdr:rowOff>495301</xdr:rowOff>
    </xdr:to>
    <xdr:pic>
      <xdr:nvPicPr>
        <xdr:cNvPr id="10" name="6 Imagen"/>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74313" t="25803" r="4274" b="18768"/>
        <a:stretch>
          <a:fillRect/>
        </a:stretch>
      </xdr:blipFill>
      <xdr:spPr bwMode="auto">
        <a:xfrm>
          <a:off x="8429625" y="1"/>
          <a:ext cx="68131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447675</xdr:colOff>
      <xdr:row>0</xdr:row>
      <xdr:rowOff>0</xdr:rowOff>
    </xdr:from>
    <xdr:to>
      <xdr:col>4</xdr:col>
      <xdr:colOff>34925</xdr:colOff>
      <xdr:row>0</xdr:row>
      <xdr:rowOff>368935</xdr:rowOff>
    </xdr:to>
    <xdr:pic>
      <xdr:nvPicPr>
        <xdr:cNvPr id="11" name="10 Imagen"/>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28928" t="47228" r="55147" b="12530"/>
        <a:stretch/>
      </xdr:blipFill>
      <xdr:spPr bwMode="auto">
        <a:xfrm>
          <a:off x="4210050" y="0"/>
          <a:ext cx="949325" cy="36893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omments" Target="../comments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0"/>
  </sheetPr>
  <dimension ref="A1:R31"/>
  <sheetViews>
    <sheetView showGridLines="0" zoomScale="80" zoomScaleNormal="80" workbookViewId="0">
      <selection activeCell="T19" sqref="T19"/>
    </sheetView>
  </sheetViews>
  <sheetFormatPr baseColWidth="10" defaultRowHeight="14.4" x14ac:dyDescent="0.3"/>
  <cols>
    <col min="1" max="1" width="1.6640625" customWidth="1"/>
    <col min="2" max="2" width="3.33203125" customWidth="1"/>
    <col min="15" max="15" width="14" customWidth="1"/>
    <col min="16" max="16" width="3.109375" customWidth="1"/>
    <col min="19" max="19" width="11.44140625" customWidth="1"/>
  </cols>
  <sheetData>
    <row r="1" spans="2:16" ht="15.75" thickBot="1" x14ac:dyDescent="0.3"/>
    <row r="2" spans="2:16" ht="54" customHeight="1" x14ac:dyDescent="0.3">
      <c r="B2" s="231"/>
      <c r="C2" s="232"/>
      <c r="D2" s="232"/>
      <c r="E2" s="232"/>
      <c r="F2" s="232"/>
      <c r="G2" s="232"/>
      <c r="H2" s="232"/>
      <c r="I2" s="232"/>
      <c r="J2" s="232"/>
      <c r="K2" s="232"/>
      <c r="L2" s="232"/>
      <c r="M2" s="232"/>
      <c r="N2" s="232"/>
      <c r="O2" s="232"/>
      <c r="P2" s="233"/>
    </row>
    <row r="3" spans="2:16" ht="45.75" customHeight="1" x14ac:dyDescent="0.3">
      <c r="B3" s="234" t="s">
        <v>53</v>
      </c>
      <c r="C3" s="235"/>
      <c r="D3" s="235"/>
      <c r="E3" s="235"/>
      <c r="F3" s="235"/>
      <c r="G3" s="235"/>
      <c r="H3" s="235"/>
      <c r="I3" s="235"/>
      <c r="J3" s="235"/>
      <c r="K3" s="235"/>
      <c r="L3" s="235"/>
      <c r="M3" s="235"/>
      <c r="N3" s="235"/>
      <c r="O3" s="235"/>
      <c r="P3" s="236"/>
    </row>
    <row r="4" spans="2:16" ht="60.75" customHeight="1" x14ac:dyDescent="0.3">
      <c r="B4" s="12"/>
      <c r="C4" s="237" t="s">
        <v>71</v>
      </c>
      <c r="D4" s="237"/>
      <c r="E4" s="237"/>
      <c r="F4" s="237"/>
      <c r="G4" s="237"/>
      <c r="H4" s="237"/>
      <c r="I4" s="237"/>
      <c r="J4" s="237"/>
      <c r="K4" s="237"/>
      <c r="L4" s="237"/>
      <c r="M4" s="237"/>
      <c r="N4" s="237"/>
      <c r="O4" s="237"/>
      <c r="P4" s="13"/>
    </row>
    <row r="5" spans="2:16" ht="18.75" customHeight="1" x14ac:dyDescent="0.3">
      <c r="B5" s="12"/>
      <c r="C5" s="241" t="s">
        <v>67</v>
      </c>
      <c r="D5" s="242"/>
      <c r="E5" s="242"/>
      <c r="F5" s="242"/>
      <c r="G5" s="242"/>
      <c r="H5" s="242"/>
      <c r="I5" s="242"/>
      <c r="J5" s="242"/>
      <c r="K5" s="242"/>
      <c r="L5" s="242"/>
      <c r="M5" s="242"/>
      <c r="N5" s="242"/>
      <c r="O5" s="243"/>
      <c r="P5" s="13"/>
    </row>
    <row r="6" spans="2:16" ht="206.4" customHeight="1" x14ac:dyDescent="0.3">
      <c r="B6" s="12"/>
      <c r="C6" s="238" t="s">
        <v>109</v>
      </c>
      <c r="D6" s="237"/>
      <c r="E6" s="237"/>
      <c r="F6" s="237"/>
      <c r="G6" s="237"/>
      <c r="H6" s="237"/>
      <c r="I6" s="237"/>
      <c r="J6" s="237"/>
      <c r="K6" s="237"/>
      <c r="L6" s="237"/>
      <c r="M6" s="237"/>
      <c r="N6" s="237"/>
      <c r="O6" s="237"/>
      <c r="P6" s="13"/>
    </row>
    <row r="7" spans="2:16" ht="122.4" customHeight="1" x14ac:dyDescent="0.3">
      <c r="B7" s="12"/>
      <c r="C7" s="239" t="s">
        <v>117</v>
      </c>
      <c r="D7" s="240"/>
      <c r="E7" s="240"/>
      <c r="F7" s="240"/>
      <c r="G7" s="240"/>
      <c r="H7" s="240"/>
      <c r="I7" s="240"/>
      <c r="J7" s="240"/>
      <c r="K7" s="240"/>
      <c r="L7" s="240"/>
      <c r="M7" s="240"/>
      <c r="N7" s="240"/>
      <c r="O7" s="240"/>
      <c r="P7" s="13"/>
    </row>
    <row r="8" spans="2:16" ht="194.4" customHeight="1" x14ac:dyDescent="0.3">
      <c r="B8" s="12"/>
      <c r="C8" s="237" t="s">
        <v>68</v>
      </c>
      <c r="D8" s="237"/>
      <c r="E8" s="237"/>
      <c r="F8" s="237"/>
      <c r="G8" s="237"/>
      <c r="H8" s="237"/>
      <c r="I8" s="237"/>
      <c r="J8" s="237"/>
      <c r="K8" s="237"/>
      <c r="L8" s="237"/>
      <c r="M8" s="237"/>
      <c r="N8" s="237"/>
      <c r="O8" s="237"/>
      <c r="P8" s="13"/>
    </row>
    <row r="9" spans="2:16" ht="29.4" customHeight="1" x14ac:dyDescent="0.3">
      <c r="B9" s="12"/>
      <c r="C9" s="237" t="s">
        <v>110</v>
      </c>
      <c r="D9" s="237"/>
      <c r="E9" s="237"/>
      <c r="F9" s="237"/>
      <c r="G9" s="237"/>
      <c r="H9" s="237"/>
      <c r="I9" s="237"/>
      <c r="J9" s="237"/>
      <c r="K9" s="237"/>
      <c r="L9" s="237"/>
      <c r="M9" s="237"/>
      <c r="N9" s="237"/>
      <c r="O9" s="237"/>
      <c r="P9" s="13"/>
    </row>
    <row r="10" spans="2:16" ht="102" customHeight="1" x14ac:dyDescent="0.3">
      <c r="B10" s="12"/>
      <c r="C10" s="237" t="s">
        <v>111</v>
      </c>
      <c r="D10" s="237"/>
      <c r="E10" s="237"/>
      <c r="F10" s="237"/>
      <c r="G10" s="237"/>
      <c r="H10" s="237"/>
      <c r="I10" s="237"/>
      <c r="J10" s="237"/>
      <c r="K10" s="237"/>
      <c r="L10" s="237"/>
      <c r="M10" s="237"/>
      <c r="N10" s="237"/>
      <c r="O10" s="237"/>
      <c r="P10" s="13"/>
    </row>
    <row r="11" spans="2:16" ht="193.2" customHeight="1" x14ac:dyDescent="0.3">
      <c r="B11" s="12"/>
      <c r="C11" s="244" t="s">
        <v>147</v>
      </c>
      <c r="D11" s="237"/>
      <c r="E11" s="237"/>
      <c r="F11" s="237"/>
      <c r="G11" s="237"/>
      <c r="H11" s="237"/>
      <c r="I11" s="237"/>
      <c r="J11" s="237"/>
      <c r="K11" s="237"/>
      <c r="L11" s="237"/>
      <c r="M11" s="237"/>
      <c r="N11" s="237"/>
      <c r="O11" s="237"/>
      <c r="P11" s="13"/>
    </row>
    <row r="12" spans="2:16" ht="180.75" customHeight="1" x14ac:dyDescent="0.3">
      <c r="B12" s="12"/>
      <c r="C12" s="245" t="s">
        <v>112</v>
      </c>
      <c r="D12" s="245"/>
      <c r="E12" s="245"/>
      <c r="F12" s="245"/>
      <c r="G12" s="245"/>
      <c r="H12" s="245"/>
      <c r="I12" s="245"/>
      <c r="J12" s="245"/>
      <c r="K12" s="245"/>
      <c r="L12" s="245"/>
      <c r="M12" s="245"/>
      <c r="N12" s="245"/>
      <c r="O12" s="245"/>
      <c r="P12" s="13"/>
    </row>
    <row r="13" spans="2:16" ht="193.8" customHeight="1" x14ac:dyDescent="0.3">
      <c r="B13" s="12"/>
      <c r="C13" s="245" t="s">
        <v>113</v>
      </c>
      <c r="D13" s="244"/>
      <c r="E13" s="244"/>
      <c r="F13" s="244"/>
      <c r="G13" s="244"/>
      <c r="H13" s="244"/>
      <c r="I13" s="244"/>
      <c r="J13" s="244"/>
      <c r="K13" s="244"/>
      <c r="L13" s="244"/>
      <c r="M13" s="244"/>
      <c r="N13" s="244"/>
      <c r="O13" s="244"/>
      <c r="P13" s="13"/>
    </row>
    <row r="14" spans="2:16" ht="273.60000000000002" customHeight="1" x14ac:dyDescent="0.3">
      <c r="B14" s="12"/>
      <c r="C14" s="237" t="s">
        <v>145</v>
      </c>
      <c r="D14" s="237"/>
      <c r="E14" s="237"/>
      <c r="F14" s="237"/>
      <c r="G14" s="237"/>
      <c r="H14" s="237"/>
      <c r="I14" s="237"/>
      <c r="J14" s="237"/>
      <c r="K14" s="237"/>
      <c r="L14" s="237"/>
      <c r="M14" s="237"/>
      <c r="N14" s="237"/>
      <c r="O14" s="237"/>
      <c r="P14" s="13"/>
    </row>
    <row r="15" spans="2:16" ht="210.6" customHeight="1" x14ac:dyDescent="0.3">
      <c r="B15" s="12"/>
      <c r="C15" s="237" t="s">
        <v>136</v>
      </c>
      <c r="D15" s="237"/>
      <c r="E15" s="237"/>
      <c r="F15" s="237"/>
      <c r="G15" s="237"/>
      <c r="H15" s="237"/>
      <c r="I15" s="237"/>
      <c r="J15" s="237"/>
      <c r="K15" s="237"/>
      <c r="L15" s="237"/>
      <c r="M15" s="237"/>
      <c r="N15" s="237"/>
      <c r="O15" s="237"/>
      <c r="P15" s="13"/>
    </row>
    <row r="16" spans="2:16" ht="46.8" customHeight="1" x14ac:dyDescent="0.3">
      <c r="B16" s="12"/>
      <c r="C16" s="237" t="s">
        <v>143</v>
      </c>
      <c r="D16" s="237"/>
      <c r="E16" s="237"/>
      <c r="F16" s="237"/>
      <c r="G16" s="237"/>
      <c r="H16" s="237"/>
      <c r="I16" s="237"/>
      <c r="J16" s="237"/>
      <c r="K16" s="237"/>
      <c r="L16" s="237"/>
      <c r="M16" s="237"/>
      <c r="N16" s="237"/>
      <c r="O16" s="237"/>
      <c r="P16" s="13"/>
    </row>
    <row r="17" spans="1:18" ht="21.6" customHeight="1" x14ac:dyDescent="0.3">
      <c r="B17" s="12"/>
      <c r="C17" s="246" t="s">
        <v>69</v>
      </c>
      <c r="D17" s="246"/>
      <c r="E17" s="246"/>
      <c r="F17" s="246"/>
      <c r="G17" s="246"/>
      <c r="H17" s="246"/>
      <c r="I17" s="246"/>
      <c r="J17" s="246"/>
      <c r="K17" s="246"/>
      <c r="L17" s="246"/>
      <c r="M17" s="246"/>
      <c r="N17" s="246"/>
      <c r="O17" s="246"/>
      <c r="P17" s="13"/>
    </row>
    <row r="18" spans="1:18" ht="182.4" customHeight="1" x14ac:dyDescent="0.3">
      <c r="B18" s="12"/>
      <c r="C18" s="237" t="s">
        <v>114</v>
      </c>
      <c r="D18" s="237"/>
      <c r="E18" s="237"/>
      <c r="F18" s="237"/>
      <c r="G18" s="237"/>
      <c r="H18" s="237"/>
      <c r="I18" s="237"/>
      <c r="J18" s="237"/>
      <c r="K18" s="237"/>
      <c r="L18" s="237"/>
      <c r="M18" s="237"/>
      <c r="N18" s="237"/>
      <c r="O18" s="237"/>
      <c r="P18" s="13"/>
    </row>
    <row r="19" spans="1:18" ht="45.75" customHeight="1" x14ac:dyDescent="0.3">
      <c r="B19" s="12"/>
      <c r="C19" s="247" t="s">
        <v>144</v>
      </c>
      <c r="D19" s="247"/>
      <c r="E19" s="247"/>
      <c r="F19" s="247"/>
      <c r="G19" s="247"/>
      <c r="H19" s="247"/>
      <c r="I19" s="247"/>
      <c r="J19" s="247"/>
      <c r="K19" s="247"/>
      <c r="L19" s="247"/>
      <c r="M19" s="247"/>
      <c r="N19" s="247"/>
      <c r="O19" s="247"/>
      <c r="P19" s="13"/>
    </row>
    <row r="20" spans="1:18" ht="24" customHeight="1" x14ac:dyDescent="0.3">
      <c r="B20" s="12"/>
      <c r="C20" s="248" t="s">
        <v>70</v>
      </c>
      <c r="D20" s="248"/>
      <c r="E20" s="248"/>
      <c r="F20" s="248"/>
      <c r="G20" s="248"/>
      <c r="H20" s="248"/>
      <c r="I20" s="248"/>
      <c r="J20" s="248"/>
      <c r="K20" s="248"/>
      <c r="L20" s="248"/>
      <c r="M20" s="248"/>
      <c r="N20" s="248"/>
      <c r="O20" s="248"/>
      <c r="P20" s="27"/>
    </row>
    <row r="21" spans="1:18" ht="194.4" customHeight="1" x14ac:dyDescent="0.3">
      <c r="B21" s="12"/>
      <c r="C21" s="237" t="s">
        <v>148</v>
      </c>
      <c r="D21" s="237"/>
      <c r="E21" s="237"/>
      <c r="F21" s="237"/>
      <c r="G21" s="237"/>
      <c r="H21" s="237"/>
      <c r="I21" s="237"/>
      <c r="J21" s="237"/>
      <c r="K21" s="237"/>
      <c r="L21" s="237"/>
      <c r="M21" s="237"/>
      <c r="N21" s="237"/>
      <c r="O21" s="237"/>
      <c r="P21" s="13"/>
    </row>
    <row r="22" spans="1:18" ht="320.39999999999998" customHeight="1" x14ac:dyDescent="0.3">
      <c r="B22" s="12"/>
      <c r="C22" s="237" t="s">
        <v>118</v>
      </c>
      <c r="D22" s="237"/>
      <c r="E22" s="237"/>
      <c r="F22" s="237"/>
      <c r="G22" s="237"/>
      <c r="H22" s="237"/>
      <c r="I22" s="237"/>
      <c r="J22" s="237"/>
      <c r="K22" s="237"/>
      <c r="L22" s="237"/>
      <c r="M22" s="237"/>
      <c r="N22" s="237"/>
      <c r="O22" s="237"/>
      <c r="P22" s="13"/>
    </row>
    <row r="23" spans="1:18" ht="24.75" customHeight="1" x14ac:dyDescent="0.3">
      <c r="B23" s="12"/>
      <c r="C23" s="252" t="s">
        <v>56</v>
      </c>
      <c r="D23" s="252"/>
      <c r="E23" s="252"/>
      <c r="F23" s="252"/>
      <c r="G23" s="252"/>
      <c r="H23" s="252"/>
      <c r="I23" s="252"/>
      <c r="J23" s="252"/>
      <c r="K23" s="252"/>
      <c r="L23" s="252"/>
      <c r="M23" s="252"/>
      <c r="N23" s="252"/>
      <c r="O23" s="252"/>
      <c r="P23" s="13"/>
    </row>
    <row r="24" spans="1:18" ht="24.75" customHeight="1" x14ac:dyDescent="0.3">
      <c r="A24" s="184"/>
      <c r="B24" s="183"/>
      <c r="C24" s="249" t="s">
        <v>115</v>
      </c>
      <c r="D24" s="249"/>
      <c r="E24" s="249"/>
      <c r="F24" s="249"/>
      <c r="G24" s="249"/>
      <c r="H24" s="249"/>
      <c r="I24" s="249"/>
      <c r="J24" s="249"/>
      <c r="K24" s="249"/>
      <c r="L24" s="249"/>
      <c r="M24" s="249"/>
      <c r="N24" s="249"/>
      <c r="O24" s="249"/>
      <c r="P24" s="13"/>
    </row>
    <row r="25" spans="1:18" ht="140.4" customHeight="1" x14ac:dyDescent="0.3">
      <c r="A25" s="4"/>
      <c r="B25" s="12"/>
      <c r="C25" s="185"/>
      <c r="D25" s="249" t="s">
        <v>146</v>
      </c>
      <c r="E25" s="249"/>
      <c r="F25" s="249"/>
      <c r="G25" s="249"/>
      <c r="H25" s="249"/>
      <c r="I25" s="249"/>
      <c r="J25" s="249"/>
      <c r="K25" s="249"/>
      <c r="L25" s="249"/>
      <c r="M25" s="249"/>
      <c r="N25" s="249"/>
      <c r="O25" s="249"/>
      <c r="P25" s="13"/>
    </row>
    <row r="26" spans="1:18" ht="27" customHeight="1" thickBot="1" x14ac:dyDescent="0.35">
      <c r="B26" s="14"/>
      <c r="C26" s="250" t="s">
        <v>116</v>
      </c>
      <c r="D26" s="250"/>
      <c r="E26" s="250"/>
      <c r="F26" s="250"/>
      <c r="G26" s="250"/>
      <c r="H26" s="250"/>
      <c r="I26" s="250"/>
      <c r="J26" s="250"/>
      <c r="K26" s="250"/>
      <c r="L26" s="250"/>
      <c r="M26" s="250"/>
      <c r="N26" s="250"/>
      <c r="O26" s="250"/>
      <c r="P26" s="15"/>
      <c r="R26" s="4"/>
    </row>
    <row r="27" spans="1:18" ht="0.6" hidden="1" customHeight="1" thickBot="1" x14ac:dyDescent="0.35">
      <c r="B27" s="14"/>
      <c r="C27" s="251"/>
      <c r="D27" s="251"/>
      <c r="E27" s="251"/>
      <c r="F27" s="251"/>
      <c r="G27" s="251"/>
      <c r="H27" s="251"/>
      <c r="I27" s="251"/>
      <c r="J27" s="251"/>
      <c r="K27" s="251"/>
      <c r="L27" s="251"/>
      <c r="M27" s="251"/>
      <c r="N27" s="251"/>
      <c r="O27" s="251"/>
      <c r="P27" s="15"/>
    </row>
    <row r="28" spans="1:18" x14ac:dyDescent="0.3">
      <c r="C28" s="4"/>
      <c r="D28" s="4"/>
      <c r="E28" s="4"/>
      <c r="F28" s="4"/>
      <c r="G28" s="4"/>
      <c r="H28" s="4"/>
      <c r="I28" s="4"/>
      <c r="J28" s="4"/>
      <c r="K28" s="4"/>
      <c r="L28" s="4"/>
      <c r="M28" s="4"/>
      <c r="N28" s="4"/>
      <c r="O28" s="4"/>
    </row>
    <row r="29" spans="1:18" x14ac:dyDescent="0.3">
      <c r="C29" s="4"/>
      <c r="D29" s="4"/>
      <c r="E29" s="4"/>
      <c r="F29" s="4"/>
      <c r="G29" s="4"/>
      <c r="H29" s="4"/>
      <c r="I29" s="4"/>
      <c r="J29" s="4"/>
      <c r="K29" s="4"/>
      <c r="L29" s="4"/>
      <c r="M29" s="4"/>
      <c r="N29" s="4"/>
      <c r="O29" s="4"/>
    </row>
    <row r="30" spans="1:18" x14ac:dyDescent="0.3">
      <c r="C30" s="4"/>
      <c r="D30" s="4"/>
      <c r="E30" s="4"/>
      <c r="F30" s="4"/>
      <c r="G30" s="4"/>
      <c r="H30" s="4"/>
      <c r="I30" s="4"/>
      <c r="J30" s="4"/>
      <c r="K30" s="4"/>
      <c r="L30" s="4"/>
      <c r="M30" s="4"/>
      <c r="N30" s="4"/>
      <c r="O30" s="4"/>
    </row>
    <row r="31" spans="1:18" x14ac:dyDescent="0.3">
      <c r="C31" s="4"/>
      <c r="D31" s="4"/>
      <c r="E31" s="4"/>
      <c r="F31" s="4"/>
      <c r="G31" s="4"/>
      <c r="H31" s="4"/>
      <c r="I31" s="4"/>
      <c r="J31" s="4"/>
      <c r="K31" s="4"/>
      <c r="L31" s="4"/>
      <c r="M31" s="4"/>
      <c r="N31" s="4"/>
      <c r="O31" s="4"/>
    </row>
  </sheetData>
  <sheetProtection password="BAB9" sheet="1" objects="1" scenarios="1" selectLockedCells="1" selectUnlockedCells="1"/>
  <mergeCells count="26">
    <mergeCell ref="C22:O22"/>
    <mergeCell ref="C24:O24"/>
    <mergeCell ref="D25:O25"/>
    <mergeCell ref="C26:O26"/>
    <mergeCell ref="C27:O27"/>
    <mergeCell ref="C23:O23"/>
    <mergeCell ref="C21:O21"/>
    <mergeCell ref="C18:O18"/>
    <mergeCell ref="C9:O9"/>
    <mergeCell ref="C10:O10"/>
    <mergeCell ref="C11:O11"/>
    <mergeCell ref="C12:O12"/>
    <mergeCell ref="C13:O13"/>
    <mergeCell ref="C14:O14"/>
    <mergeCell ref="C17:O17"/>
    <mergeCell ref="C16:O16"/>
    <mergeCell ref="C19:O19"/>
    <mergeCell ref="C20:O20"/>
    <mergeCell ref="C15:O15"/>
    <mergeCell ref="B2:P2"/>
    <mergeCell ref="B3:P3"/>
    <mergeCell ref="C8:O8"/>
    <mergeCell ref="C4:O4"/>
    <mergeCell ref="C6:O6"/>
    <mergeCell ref="C7:O7"/>
    <mergeCell ref="C5:O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autoPageBreaks="0"/>
  </sheetPr>
  <dimension ref="A1:CT178"/>
  <sheetViews>
    <sheetView showGridLines="0" tabSelected="1" zoomScale="80" zoomScaleNormal="80" workbookViewId="0">
      <pane xSplit="5" ySplit="9" topLeftCell="F10" activePane="bottomRight" state="frozen"/>
      <selection pane="topRight" activeCell="F1" sqref="F1"/>
      <selection pane="bottomLeft" activeCell="A10" sqref="A10"/>
      <selection pane="bottomRight" activeCell="F133" sqref="F133:G133"/>
    </sheetView>
  </sheetViews>
  <sheetFormatPr baseColWidth="10" defaultRowHeight="14.4" x14ac:dyDescent="0.3"/>
  <cols>
    <col min="1" max="1" width="1.88671875" style="95" customWidth="1"/>
    <col min="2" max="2" width="33" style="95" customWidth="1"/>
    <col min="3" max="4" width="19.88671875" style="95" customWidth="1"/>
    <col min="5" max="5" width="1.109375" style="95" customWidth="1"/>
    <col min="6" max="6" width="23.5546875" style="95" customWidth="1"/>
    <col min="7" max="7" width="18.5546875" style="95" customWidth="1"/>
    <col min="8" max="8" width="13.77734375" style="95" customWidth="1"/>
    <col min="9" max="9" width="11.6640625" style="95" customWidth="1"/>
    <col min="10" max="10" width="10.88671875" style="95" customWidth="1"/>
    <col min="11" max="11" width="12.88671875" style="95" customWidth="1"/>
    <col min="12" max="17" width="20.44140625" style="95" customWidth="1"/>
    <col min="18" max="18" width="18.5546875" style="95" customWidth="1"/>
    <col min="19" max="19" width="12" style="95" hidden="1" customWidth="1"/>
    <col min="20" max="22" width="10.44140625" style="95" hidden="1" customWidth="1"/>
    <col min="23" max="24" width="21.5546875" style="95" hidden="1" customWidth="1"/>
    <col min="25" max="25" width="1.33203125" style="95" customWidth="1"/>
    <col min="26" max="26" width="11.5546875" style="95" customWidth="1"/>
    <col min="27" max="27" width="13" style="95" customWidth="1"/>
    <col min="28" max="28" width="7.88671875" style="95" customWidth="1"/>
    <col min="29" max="29" width="12.6640625" style="95" customWidth="1"/>
    <col min="30" max="30" width="12.5546875" style="95" customWidth="1"/>
    <col min="31" max="31" width="7.88671875" style="95" customWidth="1"/>
    <col min="32" max="32" width="12.88671875" style="95" customWidth="1"/>
    <col min="33" max="33" width="12.44140625" style="95" customWidth="1"/>
    <col min="34" max="34" width="8" style="95" customWidth="1"/>
    <col min="35" max="35" width="12.88671875" style="95" customWidth="1"/>
    <col min="36" max="36" width="11.5546875" style="95" customWidth="1"/>
    <col min="37" max="37" width="7.88671875" style="95" customWidth="1"/>
    <col min="38" max="38" width="12.88671875" style="95" customWidth="1"/>
    <col min="39" max="39" width="12.5546875" style="95" customWidth="1"/>
    <col min="40" max="40" width="7.88671875" style="95" customWidth="1"/>
    <col min="41" max="41" width="13.109375" style="95" customWidth="1"/>
    <col min="42" max="42" width="12.109375" style="95" customWidth="1"/>
    <col min="43" max="43" width="11.6640625" style="95" customWidth="1"/>
    <col min="44" max="44" width="7.88671875" style="95" customWidth="1"/>
    <col min="45" max="45" width="12.33203125" style="95" customWidth="1"/>
    <col min="46" max="46" width="11.88671875" style="95" customWidth="1"/>
    <col min="47" max="47" width="7.88671875" style="95" customWidth="1"/>
    <col min="48" max="48" width="12.6640625" style="95" customWidth="1"/>
    <col min="49" max="49" width="12.44140625" style="95" customWidth="1"/>
    <col min="50" max="50" width="7.88671875" style="95" customWidth="1"/>
    <col min="51" max="51" width="12.6640625" style="95" customWidth="1"/>
    <col min="52" max="52" width="12.44140625" style="95" customWidth="1"/>
    <col min="53" max="53" width="7.88671875" style="95" customWidth="1"/>
    <col min="54" max="54" width="12.6640625" style="95" customWidth="1"/>
    <col min="55" max="55" width="12" style="95" customWidth="1"/>
    <col min="56" max="56" width="7.88671875" style="95" customWidth="1"/>
    <col min="57" max="58" width="16.44140625" style="95" customWidth="1"/>
    <col min="59" max="59" width="13.77734375" style="95" customWidth="1"/>
    <col min="60" max="60" width="7.88671875" style="95" customWidth="1"/>
    <col min="61" max="61" width="16.44140625" style="95" customWidth="1"/>
    <col min="62" max="62" width="13.6640625" style="95" customWidth="1"/>
    <col min="63" max="63" width="7.88671875" style="95" customWidth="1"/>
    <col min="64" max="64" width="16.44140625" style="95" customWidth="1"/>
    <col min="65" max="65" width="13.88671875" style="95" customWidth="1"/>
    <col min="66" max="66" width="7.88671875" style="95" customWidth="1"/>
    <col min="67" max="67" width="16.44140625" style="95" customWidth="1"/>
    <col min="68" max="68" width="13.88671875" style="95" customWidth="1"/>
    <col min="69" max="69" width="7.88671875" style="95" customWidth="1"/>
    <col min="70" max="70" width="16.44140625" style="95" customWidth="1"/>
    <col min="71" max="71" width="14.21875" style="95" customWidth="1"/>
    <col min="72" max="72" width="7.88671875" style="95" customWidth="1"/>
    <col min="73" max="73" width="15.88671875" style="95" customWidth="1"/>
    <col min="74" max="74" width="13.88671875" style="95" customWidth="1"/>
    <col min="75" max="75" width="12.77734375" style="95" customWidth="1"/>
    <col min="76" max="81" width="13.88671875" style="95" customWidth="1"/>
    <col min="82" max="87" width="13.88671875" style="98" customWidth="1"/>
    <col min="88" max="88" width="13.88671875" style="98" hidden="1" customWidth="1"/>
    <col min="89" max="89" width="16.88671875" style="95" customWidth="1"/>
    <col min="90" max="90" width="1.109375" style="95" customWidth="1"/>
    <col min="91" max="91" width="14.88671875" style="95" hidden="1" customWidth="1"/>
    <col min="92" max="92" width="15.5546875" style="95" hidden="1" customWidth="1"/>
    <col min="93" max="93" width="13" style="95" customWidth="1"/>
    <col min="94" max="94" width="13.109375" style="95" customWidth="1"/>
    <col min="95" max="95" width="23.5546875" style="95" hidden="1" customWidth="1"/>
    <col min="96" max="96" width="15.6640625" style="95" customWidth="1"/>
    <col min="97" max="97" width="1" style="99" customWidth="1"/>
    <col min="98" max="16384" width="11.5546875" style="95"/>
  </cols>
  <sheetData>
    <row r="1" spans="1:98" ht="58.8" customHeight="1" thickBot="1" x14ac:dyDescent="0.35">
      <c r="B1" s="328" t="s">
        <v>125</v>
      </c>
      <c r="C1" s="329"/>
      <c r="D1" s="329"/>
      <c r="E1" s="329"/>
      <c r="F1" s="329"/>
      <c r="G1" s="329"/>
      <c r="H1" s="329"/>
      <c r="I1" s="330"/>
      <c r="J1" s="96"/>
      <c r="K1" s="96"/>
      <c r="L1" s="97"/>
      <c r="BY1" s="258" t="s">
        <v>151</v>
      </c>
      <c r="BZ1" s="259"/>
      <c r="CA1" s="259"/>
      <c r="CB1" s="259"/>
      <c r="CC1" s="259"/>
      <c r="CD1" s="259"/>
      <c r="CE1" s="259"/>
      <c r="CF1" s="260"/>
    </row>
    <row r="2" spans="1:98" ht="30" customHeight="1" thickBot="1" x14ac:dyDescent="0.35">
      <c r="B2" s="323" t="s">
        <v>74</v>
      </c>
      <c r="C2" s="324"/>
      <c r="D2" s="324"/>
      <c r="E2" s="324"/>
      <c r="F2" s="324"/>
      <c r="G2" s="324" t="s">
        <v>72</v>
      </c>
      <c r="H2" s="324"/>
      <c r="I2" s="327"/>
      <c r="J2" s="96"/>
      <c r="K2" s="100"/>
      <c r="L2" s="97"/>
      <c r="BY2" s="263" t="s">
        <v>58</v>
      </c>
      <c r="BZ2" s="264"/>
      <c r="CA2" s="264"/>
      <c r="CB2" s="264"/>
      <c r="CC2" s="264"/>
      <c r="CD2" s="265"/>
      <c r="CE2" s="261">
        <f>COUNTIF(CJ10:CJ162,"&gt;0")</f>
        <v>0</v>
      </c>
      <c r="CF2" s="262"/>
    </row>
    <row r="3" spans="1:98" ht="21" x14ac:dyDescent="0.3">
      <c r="B3" s="32" t="s">
        <v>22</v>
      </c>
      <c r="C3" s="331"/>
      <c r="D3" s="332"/>
      <c r="E3" s="332"/>
      <c r="F3" s="333"/>
      <c r="G3" s="325" t="s">
        <v>23</v>
      </c>
      <c r="H3" s="325"/>
      <c r="I3" s="326"/>
      <c r="J3" s="96"/>
      <c r="K3" s="101"/>
      <c r="L3" s="97"/>
    </row>
    <row r="4" spans="1:98" ht="21" customHeight="1" thickBot="1" x14ac:dyDescent="0.35">
      <c r="B4" s="33" t="s">
        <v>73</v>
      </c>
      <c r="C4" s="320"/>
      <c r="D4" s="321"/>
      <c r="E4" s="321"/>
      <c r="F4" s="322"/>
      <c r="G4" s="102" t="s">
        <v>149</v>
      </c>
      <c r="H4" s="35">
        <v>2024</v>
      </c>
      <c r="I4" s="36" t="s">
        <v>150</v>
      </c>
      <c r="J4" s="96"/>
      <c r="K4" s="40"/>
      <c r="L4" s="97"/>
      <c r="R4" s="97"/>
      <c r="S4" s="97"/>
      <c r="T4" s="97"/>
      <c r="U4" s="97"/>
      <c r="V4" s="97"/>
      <c r="W4" s="97"/>
      <c r="X4" s="97"/>
      <c r="Y4" s="192"/>
      <c r="Z4" s="193"/>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c r="AZ4" s="193"/>
      <c r="BA4" s="193"/>
      <c r="BB4" s="193"/>
      <c r="BC4" s="193"/>
      <c r="BD4" s="193"/>
      <c r="BE4" s="193"/>
      <c r="BF4" s="193"/>
      <c r="BG4" s="193"/>
      <c r="BH4" s="193"/>
      <c r="BI4" s="193"/>
      <c r="BJ4" s="193"/>
      <c r="BK4" s="193"/>
      <c r="BL4" s="193"/>
      <c r="BM4" s="193"/>
      <c r="BN4" s="193"/>
      <c r="BO4" s="193"/>
      <c r="BP4" s="193"/>
      <c r="BQ4" s="193"/>
      <c r="BR4" s="193"/>
      <c r="BS4" s="193"/>
      <c r="BT4" s="193"/>
      <c r="BU4" s="193"/>
      <c r="BV4" s="193"/>
      <c r="BW4" s="193"/>
      <c r="BX4" s="193"/>
      <c r="BY4" s="193"/>
      <c r="BZ4" s="193"/>
      <c r="CA4" s="193"/>
      <c r="CB4" s="193"/>
      <c r="CC4" s="193"/>
      <c r="CD4" s="193"/>
      <c r="CE4" s="193"/>
      <c r="CF4" s="193"/>
      <c r="CG4" s="193"/>
      <c r="CH4" s="193"/>
      <c r="CI4" s="193"/>
      <c r="CJ4" s="193"/>
      <c r="CK4" s="193"/>
      <c r="CL4" s="193"/>
      <c r="CM4" s="193"/>
      <c r="CN4" s="193"/>
      <c r="CO4" s="193"/>
      <c r="CP4" s="193"/>
      <c r="CQ4" s="193"/>
      <c r="CR4" s="193"/>
      <c r="CS4" s="192"/>
      <c r="CT4" s="97" t="s">
        <v>96</v>
      </c>
    </row>
    <row r="5" spans="1:98" ht="32.4" customHeight="1" x14ac:dyDescent="0.3">
      <c r="B5" s="41"/>
      <c r="C5" s="188"/>
      <c r="D5" s="191"/>
      <c r="E5" s="191"/>
      <c r="F5" s="191"/>
      <c r="G5" s="191"/>
      <c r="H5" s="191"/>
      <c r="I5" s="191"/>
      <c r="J5" s="191"/>
      <c r="K5" s="191"/>
      <c r="L5" s="191"/>
      <c r="Y5" s="128"/>
      <c r="Z5" s="254" t="s">
        <v>139</v>
      </c>
      <c r="AA5" s="255"/>
      <c r="AB5" s="255"/>
      <c r="AC5" s="255"/>
      <c r="AD5" s="255"/>
      <c r="AE5" s="255"/>
      <c r="AF5" s="255"/>
      <c r="AG5" s="255"/>
      <c r="AH5" s="255"/>
      <c r="AI5" s="255"/>
      <c r="AJ5" s="255"/>
      <c r="AK5" s="255"/>
      <c r="AL5" s="255"/>
      <c r="AM5" s="255"/>
      <c r="AN5" s="255"/>
      <c r="AO5" s="255"/>
      <c r="AP5" s="255"/>
      <c r="AQ5" s="255"/>
      <c r="AR5" s="255"/>
      <c r="AS5" s="255"/>
      <c r="AT5" s="255"/>
      <c r="AU5" s="255"/>
      <c r="AV5" s="255"/>
      <c r="AW5" s="255"/>
      <c r="AX5" s="255"/>
      <c r="AY5" s="255"/>
      <c r="AZ5" s="255"/>
      <c r="BA5" s="255"/>
      <c r="BB5" s="255"/>
      <c r="BC5" s="255"/>
      <c r="BD5" s="255"/>
      <c r="BE5" s="255"/>
      <c r="BF5" s="255"/>
      <c r="BG5" s="255"/>
      <c r="BH5" s="255"/>
      <c r="BI5" s="255"/>
      <c r="BJ5" s="255"/>
      <c r="BK5" s="255"/>
      <c r="BL5" s="255"/>
      <c r="BM5" s="255"/>
      <c r="BN5" s="255"/>
      <c r="BO5" s="255"/>
      <c r="BP5" s="255"/>
      <c r="BQ5" s="255"/>
      <c r="BR5" s="255"/>
      <c r="BS5" s="255"/>
      <c r="BT5" s="255"/>
      <c r="BU5" s="255"/>
      <c r="BV5" s="255"/>
      <c r="BW5" s="255"/>
      <c r="BX5" s="255"/>
      <c r="BY5" s="255"/>
      <c r="BZ5" s="255"/>
      <c r="CA5" s="255"/>
      <c r="CB5" s="255"/>
      <c r="CC5" s="255"/>
      <c r="CD5" s="255"/>
      <c r="CE5" s="255"/>
      <c r="CF5" s="255"/>
      <c r="CG5" s="255"/>
      <c r="CH5" s="255"/>
      <c r="CI5" s="255"/>
      <c r="CJ5" s="255"/>
      <c r="CK5" s="255"/>
      <c r="CL5" s="255"/>
      <c r="CM5" s="255"/>
      <c r="CN5" s="255"/>
      <c r="CO5" s="255"/>
      <c r="CP5" s="255"/>
      <c r="CQ5" s="255"/>
      <c r="CR5" s="256"/>
      <c r="CS5" s="128"/>
    </row>
    <row r="6" spans="1:98" ht="21" customHeight="1" x14ac:dyDescent="0.3">
      <c r="A6" s="104"/>
      <c r="B6" s="105"/>
      <c r="C6" s="309"/>
      <c r="D6" s="309"/>
      <c r="E6" s="309"/>
      <c r="F6" s="106"/>
      <c r="G6" s="28"/>
      <c r="H6" s="309"/>
      <c r="I6" s="309"/>
      <c r="J6" s="83"/>
      <c r="K6" s="83"/>
      <c r="L6" s="50"/>
      <c r="M6" s="50"/>
      <c r="N6" s="50"/>
      <c r="O6" s="50"/>
      <c r="P6" s="50"/>
      <c r="Q6" s="50"/>
      <c r="R6" s="50"/>
      <c r="S6" s="50"/>
      <c r="T6" s="50"/>
      <c r="U6" s="50"/>
      <c r="V6" s="50"/>
      <c r="W6" s="50"/>
      <c r="X6" s="50"/>
      <c r="Y6" s="128"/>
      <c r="Z6" s="269" t="s">
        <v>30</v>
      </c>
      <c r="AA6" s="270"/>
      <c r="AB6" s="270"/>
      <c r="AC6" s="270"/>
      <c r="AD6" s="270"/>
      <c r="AE6" s="270"/>
      <c r="AF6" s="270"/>
      <c r="AG6" s="270"/>
      <c r="AH6" s="270"/>
      <c r="AI6" s="270"/>
      <c r="AJ6" s="270"/>
      <c r="AK6" s="270"/>
      <c r="AL6" s="270"/>
      <c r="AM6" s="270"/>
      <c r="AN6" s="270"/>
      <c r="AO6" s="271"/>
      <c r="AP6" s="272" t="s">
        <v>31</v>
      </c>
      <c r="AQ6" s="273"/>
      <c r="AR6" s="273"/>
      <c r="AS6" s="273"/>
      <c r="AT6" s="273"/>
      <c r="AU6" s="273"/>
      <c r="AV6" s="273"/>
      <c r="AW6" s="273"/>
      <c r="AX6" s="273"/>
      <c r="AY6" s="273"/>
      <c r="AZ6" s="273"/>
      <c r="BA6" s="273"/>
      <c r="BB6" s="273"/>
      <c r="BC6" s="273"/>
      <c r="BD6" s="273"/>
      <c r="BE6" s="274"/>
      <c r="BF6" s="272" t="s">
        <v>59</v>
      </c>
      <c r="BG6" s="273"/>
      <c r="BH6" s="273"/>
      <c r="BI6" s="273"/>
      <c r="BJ6" s="273"/>
      <c r="BK6" s="273"/>
      <c r="BL6" s="273"/>
      <c r="BM6" s="273"/>
      <c r="BN6" s="273"/>
      <c r="BO6" s="273"/>
      <c r="BP6" s="273"/>
      <c r="BQ6" s="273"/>
      <c r="BR6" s="273"/>
      <c r="BS6" s="273"/>
      <c r="BT6" s="273"/>
      <c r="BU6" s="274"/>
      <c r="BV6" s="272" t="s">
        <v>77</v>
      </c>
      <c r="BW6" s="273"/>
      <c r="BX6" s="273"/>
      <c r="BY6" s="273"/>
      <c r="BZ6" s="273"/>
      <c r="CA6" s="273"/>
      <c r="CB6" s="273"/>
      <c r="CC6" s="273"/>
      <c r="CD6" s="273"/>
      <c r="CE6" s="273"/>
      <c r="CF6" s="273"/>
      <c r="CG6" s="273"/>
      <c r="CH6" s="273"/>
      <c r="CI6" s="273"/>
      <c r="CJ6" s="273"/>
      <c r="CK6" s="274"/>
      <c r="CL6" s="137"/>
      <c r="CM6" s="253" t="s">
        <v>93</v>
      </c>
      <c r="CN6" s="253"/>
      <c r="CO6" s="253"/>
      <c r="CP6" s="253"/>
      <c r="CQ6" s="253"/>
      <c r="CR6" s="253"/>
      <c r="CS6" s="128"/>
    </row>
    <row r="7" spans="1:98" ht="28.5" customHeight="1" x14ac:dyDescent="0.3">
      <c r="A7" s="2"/>
      <c r="B7" s="107"/>
      <c r="C7" s="107"/>
      <c r="D7" s="107"/>
      <c r="E7" s="107"/>
      <c r="F7" s="107"/>
      <c r="G7" s="107"/>
      <c r="H7" s="107"/>
      <c r="I7" s="107"/>
      <c r="J7" s="107"/>
      <c r="K7" s="107"/>
      <c r="L7" s="107"/>
      <c r="M7" s="107"/>
      <c r="N7" s="107"/>
      <c r="O7" s="107"/>
      <c r="P7" s="107"/>
      <c r="Q7" s="107"/>
      <c r="R7" s="107"/>
      <c r="S7" s="107"/>
      <c r="T7" s="107"/>
      <c r="U7" s="107"/>
      <c r="V7" s="107"/>
      <c r="W7" s="107"/>
      <c r="X7" s="104"/>
      <c r="Y7" s="128"/>
      <c r="Z7" s="300" t="s">
        <v>78</v>
      </c>
      <c r="AA7" s="301"/>
      <c r="AB7" s="302"/>
      <c r="AC7" s="300" t="s">
        <v>81</v>
      </c>
      <c r="AD7" s="301"/>
      <c r="AE7" s="302"/>
      <c r="AF7" s="300" t="s">
        <v>82</v>
      </c>
      <c r="AG7" s="301"/>
      <c r="AH7" s="302"/>
      <c r="AI7" s="300" t="s">
        <v>83</v>
      </c>
      <c r="AJ7" s="301"/>
      <c r="AK7" s="302"/>
      <c r="AL7" s="300" t="s">
        <v>84</v>
      </c>
      <c r="AM7" s="301"/>
      <c r="AN7" s="302"/>
      <c r="AO7" s="266" t="s">
        <v>40</v>
      </c>
      <c r="AP7" s="300" t="s">
        <v>78</v>
      </c>
      <c r="AQ7" s="301"/>
      <c r="AR7" s="302"/>
      <c r="AS7" s="300" t="s">
        <v>81</v>
      </c>
      <c r="AT7" s="301"/>
      <c r="AU7" s="302"/>
      <c r="AV7" s="300" t="s">
        <v>82</v>
      </c>
      <c r="AW7" s="301"/>
      <c r="AX7" s="302"/>
      <c r="AY7" s="300" t="s">
        <v>83</v>
      </c>
      <c r="AZ7" s="301"/>
      <c r="BA7" s="302"/>
      <c r="BB7" s="300" t="s">
        <v>84</v>
      </c>
      <c r="BC7" s="301"/>
      <c r="BD7" s="302"/>
      <c r="BE7" s="266" t="s">
        <v>39</v>
      </c>
      <c r="BF7" s="300" t="s">
        <v>78</v>
      </c>
      <c r="BG7" s="301"/>
      <c r="BH7" s="302"/>
      <c r="BI7" s="300" t="s">
        <v>81</v>
      </c>
      <c r="BJ7" s="301"/>
      <c r="BK7" s="302"/>
      <c r="BL7" s="300" t="s">
        <v>82</v>
      </c>
      <c r="BM7" s="301"/>
      <c r="BN7" s="302"/>
      <c r="BO7" s="300" t="s">
        <v>83</v>
      </c>
      <c r="BP7" s="301"/>
      <c r="BQ7" s="302"/>
      <c r="BR7" s="300" t="s">
        <v>84</v>
      </c>
      <c r="BS7" s="301"/>
      <c r="BT7" s="302"/>
      <c r="BU7" s="266" t="s">
        <v>57</v>
      </c>
      <c r="BV7" s="288" t="s">
        <v>85</v>
      </c>
      <c r="BW7" s="289"/>
      <c r="BX7" s="288" t="s">
        <v>86</v>
      </c>
      <c r="BY7" s="289"/>
      <c r="BZ7" s="288" t="s">
        <v>87</v>
      </c>
      <c r="CA7" s="289"/>
      <c r="CB7" s="288" t="s">
        <v>88</v>
      </c>
      <c r="CC7" s="289"/>
      <c r="CD7" s="288" t="s">
        <v>89</v>
      </c>
      <c r="CE7" s="289"/>
      <c r="CF7" s="288" t="s">
        <v>90</v>
      </c>
      <c r="CG7" s="289"/>
      <c r="CH7" s="288" t="s">
        <v>91</v>
      </c>
      <c r="CI7" s="289"/>
      <c r="CJ7" s="108"/>
      <c r="CK7" s="299" t="s">
        <v>47</v>
      </c>
      <c r="CL7" s="138"/>
      <c r="CM7" s="253"/>
      <c r="CN7" s="253"/>
      <c r="CO7" s="253"/>
      <c r="CP7" s="253"/>
      <c r="CQ7" s="253"/>
      <c r="CR7" s="253"/>
      <c r="CS7" s="128"/>
    </row>
    <row r="8" spans="1:98" ht="19.8" customHeight="1" x14ac:dyDescent="0.3">
      <c r="A8" s="334" t="s">
        <v>0</v>
      </c>
      <c r="B8" s="334"/>
      <c r="C8" s="334"/>
      <c r="D8" s="334"/>
      <c r="E8" s="126"/>
      <c r="F8" s="335" t="s">
        <v>21</v>
      </c>
      <c r="G8" s="336"/>
      <c r="H8" s="339" t="s">
        <v>25</v>
      </c>
      <c r="I8" s="340" t="s">
        <v>43</v>
      </c>
      <c r="J8" s="341"/>
      <c r="K8" s="342"/>
      <c r="L8" s="336" t="s">
        <v>8</v>
      </c>
      <c r="M8" s="294" t="s">
        <v>64</v>
      </c>
      <c r="N8" s="294" t="s">
        <v>60</v>
      </c>
      <c r="O8" s="294" t="s">
        <v>61</v>
      </c>
      <c r="P8" s="294" t="s">
        <v>62</v>
      </c>
      <c r="Q8" s="294" t="s">
        <v>63</v>
      </c>
      <c r="R8" s="299" t="s">
        <v>24</v>
      </c>
      <c r="S8" s="298" t="s">
        <v>99</v>
      </c>
      <c r="T8" s="296" t="s">
        <v>66</v>
      </c>
      <c r="U8" s="296" t="s">
        <v>92</v>
      </c>
      <c r="V8" s="296" t="s">
        <v>107</v>
      </c>
      <c r="W8" s="316" t="s">
        <v>142</v>
      </c>
      <c r="X8" s="307" t="s">
        <v>108</v>
      </c>
      <c r="Y8" s="128"/>
      <c r="Z8" s="203" t="s">
        <v>80</v>
      </c>
      <c r="AA8" s="303" t="s">
        <v>79</v>
      </c>
      <c r="AB8" s="304"/>
      <c r="AC8" s="203" t="s">
        <v>80</v>
      </c>
      <c r="AD8" s="303" t="s">
        <v>79</v>
      </c>
      <c r="AE8" s="304"/>
      <c r="AF8" s="203" t="s">
        <v>80</v>
      </c>
      <c r="AG8" s="303" t="s">
        <v>79</v>
      </c>
      <c r="AH8" s="304"/>
      <c r="AI8" s="203" t="s">
        <v>80</v>
      </c>
      <c r="AJ8" s="303" t="s">
        <v>79</v>
      </c>
      <c r="AK8" s="304"/>
      <c r="AL8" s="203" t="s">
        <v>80</v>
      </c>
      <c r="AM8" s="303" t="s">
        <v>79</v>
      </c>
      <c r="AN8" s="304"/>
      <c r="AO8" s="267"/>
      <c r="AP8" s="203" t="s">
        <v>80</v>
      </c>
      <c r="AQ8" s="303" t="s">
        <v>79</v>
      </c>
      <c r="AR8" s="304"/>
      <c r="AS8" s="203" t="s">
        <v>80</v>
      </c>
      <c r="AT8" s="303" t="s">
        <v>79</v>
      </c>
      <c r="AU8" s="304"/>
      <c r="AV8" s="203" t="s">
        <v>80</v>
      </c>
      <c r="AW8" s="303" t="s">
        <v>79</v>
      </c>
      <c r="AX8" s="304"/>
      <c r="AY8" s="203" t="s">
        <v>80</v>
      </c>
      <c r="AZ8" s="303" t="s">
        <v>79</v>
      </c>
      <c r="BA8" s="304"/>
      <c r="BB8" s="203" t="s">
        <v>80</v>
      </c>
      <c r="BC8" s="303" t="s">
        <v>79</v>
      </c>
      <c r="BD8" s="304"/>
      <c r="BE8" s="267"/>
      <c r="BF8" s="203" t="s">
        <v>80</v>
      </c>
      <c r="BG8" s="305" t="s">
        <v>79</v>
      </c>
      <c r="BH8" s="306"/>
      <c r="BI8" s="203" t="s">
        <v>80</v>
      </c>
      <c r="BJ8" s="305" t="s">
        <v>79</v>
      </c>
      <c r="BK8" s="306"/>
      <c r="BL8" s="203" t="s">
        <v>80</v>
      </c>
      <c r="BM8" s="305" t="s">
        <v>79</v>
      </c>
      <c r="BN8" s="306"/>
      <c r="BO8" s="203" t="s">
        <v>80</v>
      </c>
      <c r="BP8" s="305" t="s">
        <v>79</v>
      </c>
      <c r="BQ8" s="306"/>
      <c r="BR8" s="203" t="s">
        <v>80</v>
      </c>
      <c r="BS8" s="305" t="s">
        <v>79</v>
      </c>
      <c r="BT8" s="306"/>
      <c r="BU8" s="267"/>
      <c r="BV8" s="290"/>
      <c r="BW8" s="291"/>
      <c r="BX8" s="290"/>
      <c r="BY8" s="291"/>
      <c r="BZ8" s="290"/>
      <c r="CA8" s="291"/>
      <c r="CB8" s="290"/>
      <c r="CC8" s="291"/>
      <c r="CD8" s="290"/>
      <c r="CE8" s="291"/>
      <c r="CF8" s="290"/>
      <c r="CG8" s="291"/>
      <c r="CH8" s="290"/>
      <c r="CI8" s="291"/>
      <c r="CJ8" s="58"/>
      <c r="CK8" s="299"/>
      <c r="CL8" s="138"/>
      <c r="CM8" s="253"/>
      <c r="CN8" s="253"/>
      <c r="CO8" s="253"/>
      <c r="CP8" s="253"/>
      <c r="CQ8" s="253"/>
      <c r="CR8" s="253"/>
      <c r="CS8" s="128"/>
    </row>
    <row r="9" spans="1:98" ht="34.799999999999997" customHeight="1" x14ac:dyDescent="0.3">
      <c r="A9" s="343" t="s">
        <v>2</v>
      </c>
      <c r="B9" s="343"/>
      <c r="C9" s="19" t="s">
        <v>3</v>
      </c>
      <c r="D9" s="20" t="s">
        <v>4</v>
      </c>
      <c r="E9" s="127"/>
      <c r="F9" s="337"/>
      <c r="G9" s="338"/>
      <c r="H9" s="339"/>
      <c r="I9" s="21" t="s">
        <v>44</v>
      </c>
      <c r="J9" s="344" t="s">
        <v>45</v>
      </c>
      <c r="K9" s="345"/>
      <c r="L9" s="338"/>
      <c r="M9" s="295"/>
      <c r="N9" s="295"/>
      <c r="O9" s="295"/>
      <c r="P9" s="295"/>
      <c r="Q9" s="295"/>
      <c r="R9" s="299"/>
      <c r="S9" s="298"/>
      <c r="T9" s="297"/>
      <c r="U9" s="297"/>
      <c r="V9" s="297"/>
      <c r="W9" s="316"/>
      <c r="X9" s="307"/>
      <c r="Y9" s="128"/>
      <c r="Z9" s="59" t="s">
        <v>7</v>
      </c>
      <c r="AA9" s="186" t="s">
        <v>119</v>
      </c>
      <c r="AB9" s="190" t="s">
        <v>9</v>
      </c>
      <c r="AC9" s="59" t="s">
        <v>7</v>
      </c>
      <c r="AD9" s="202" t="s">
        <v>119</v>
      </c>
      <c r="AE9" s="190" t="s">
        <v>9</v>
      </c>
      <c r="AF9" s="59" t="s">
        <v>7</v>
      </c>
      <c r="AG9" s="202" t="s">
        <v>119</v>
      </c>
      <c r="AH9" s="59" t="s">
        <v>9</v>
      </c>
      <c r="AI9" s="59" t="s">
        <v>7</v>
      </c>
      <c r="AJ9" s="202" t="s">
        <v>119</v>
      </c>
      <c r="AK9" s="59" t="s">
        <v>9</v>
      </c>
      <c r="AL9" s="59" t="s">
        <v>7</v>
      </c>
      <c r="AM9" s="202" t="s">
        <v>119</v>
      </c>
      <c r="AN9" s="59" t="s">
        <v>9</v>
      </c>
      <c r="AO9" s="268"/>
      <c r="AP9" s="59" t="s">
        <v>7</v>
      </c>
      <c r="AQ9" s="202" t="s">
        <v>119</v>
      </c>
      <c r="AR9" s="59" t="s">
        <v>9</v>
      </c>
      <c r="AS9" s="59" t="s">
        <v>7</v>
      </c>
      <c r="AT9" s="202" t="s">
        <v>119</v>
      </c>
      <c r="AU9" s="59" t="s">
        <v>9</v>
      </c>
      <c r="AV9" s="59" t="s">
        <v>7</v>
      </c>
      <c r="AW9" s="202" t="s">
        <v>119</v>
      </c>
      <c r="AX9" s="59" t="s">
        <v>9</v>
      </c>
      <c r="AY9" s="59" t="s">
        <v>7</v>
      </c>
      <c r="AZ9" s="202" t="s">
        <v>119</v>
      </c>
      <c r="BA9" s="59" t="s">
        <v>9</v>
      </c>
      <c r="BB9" s="59" t="s">
        <v>7</v>
      </c>
      <c r="BC9" s="202" t="s">
        <v>119</v>
      </c>
      <c r="BD9" s="59" t="s">
        <v>9</v>
      </c>
      <c r="BE9" s="268"/>
      <c r="BF9" s="59" t="s">
        <v>7</v>
      </c>
      <c r="BG9" s="202" t="s">
        <v>119</v>
      </c>
      <c r="BH9" s="59" t="s">
        <v>9</v>
      </c>
      <c r="BI9" s="59" t="s">
        <v>7</v>
      </c>
      <c r="BJ9" s="202" t="s">
        <v>119</v>
      </c>
      <c r="BK9" s="59" t="s">
        <v>9</v>
      </c>
      <c r="BL9" s="59" t="s">
        <v>7</v>
      </c>
      <c r="BM9" s="202" t="s">
        <v>119</v>
      </c>
      <c r="BN9" s="59" t="s">
        <v>9</v>
      </c>
      <c r="BO9" s="59" t="s">
        <v>7</v>
      </c>
      <c r="BP9" s="202" t="s">
        <v>119</v>
      </c>
      <c r="BQ9" s="59" t="s">
        <v>9</v>
      </c>
      <c r="BR9" s="59" t="s">
        <v>7</v>
      </c>
      <c r="BS9" s="202" t="s">
        <v>119</v>
      </c>
      <c r="BT9" s="59" t="s">
        <v>9</v>
      </c>
      <c r="BU9" s="268"/>
      <c r="BV9" s="59" t="s">
        <v>48</v>
      </c>
      <c r="BW9" s="59" t="s">
        <v>49</v>
      </c>
      <c r="BX9" s="59" t="s">
        <v>48</v>
      </c>
      <c r="BY9" s="59" t="s">
        <v>49</v>
      </c>
      <c r="BZ9" s="59" t="s">
        <v>48</v>
      </c>
      <c r="CA9" s="59" t="s">
        <v>49</v>
      </c>
      <c r="CB9" s="59" t="s">
        <v>48</v>
      </c>
      <c r="CC9" s="59" t="s">
        <v>49</v>
      </c>
      <c r="CD9" s="59" t="s">
        <v>48</v>
      </c>
      <c r="CE9" s="59" t="s">
        <v>49</v>
      </c>
      <c r="CF9" s="59" t="s">
        <v>48</v>
      </c>
      <c r="CG9" s="59" t="s">
        <v>49</v>
      </c>
      <c r="CH9" s="59" t="s">
        <v>48</v>
      </c>
      <c r="CI9" s="59" t="s">
        <v>49</v>
      </c>
      <c r="CJ9" s="109" t="s">
        <v>50</v>
      </c>
      <c r="CK9" s="299"/>
      <c r="CL9" s="138"/>
      <c r="CM9" s="219" t="s">
        <v>54</v>
      </c>
      <c r="CN9" s="220" t="s">
        <v>102</v>
      </c>
      <c r="CO9" s="225" t="s">
        <v>28</v>
      </c>
      <c r="CP9" s="225" t="s">
        <v>29</v>
      </c>
      <c r="CQ9" s="221" t="s">
        <v>104</v>
      </c>
      <c r="CR9" s="226" t="s">
        <v>137</v>
      </c>
      <c r="CS9" s="128"/>
    </row>
    <row r="10" spans="1:98" ht="18" customHeight="1" x14ac:dyDescent="0.3">
      <c r="A10" s="319"/>
      <c r="B10" s="319"/>
      <c r="C10" s="228"/>
      <c r="D10" s="229"/>
      <c r="E10" s="131"/>
      <c r="F10" s="292"/>
      <c r="G10" s="293"/>
      <c r="H10" s="46"/>
      <c r="I10" s="46"/>
      <c r="J10" s="275"/>
      <c r="K10" s="276"/>
      <c r="L10" s="56"/>
      <c r="M10" s="56"/>
      <c r="N10" s="56"/>
      <c r="O10" s="56"/>
      <c r="P10" s="47"/>
      <c r="Q10" s="47"/>
      <c r="R10" s="47"/>
      <c r="S10" s="110" t="str">
        <f>IF(ISBLANK(R10),"",DATEDIF(L10,R10,"d")/30.39)</f>
        <v/>
      </c>
      <c r="T10" s="110">
        <f>(DATEDIF(M10,N10,"D")/30.4167)+(DATEDIF(O10,P10,"D")/30.4167)</f>
        <v>0</v>
      </c>
      <c r="U10" s="111" t="str">
        <f>IF(ISBLANK(L10),"",ROUND(W10,0))</f>
        <v/>
      </c>
      <c r="V10" s="111" t="str">
        <f>IF(ISBLANK(L10),"",ROUNDUP(W10,0))</f>
        <v/>
      </c>
      <c r="W10" s="112">
        <f>IFERROR(S10-T10,0)</f>
        <v>0</v>
      </c>
      <c r="X10" s="182" t="str">
        <f>IF(V10=1,1,IF(V10=2,2,U10))</f>
        <v/>
      </c>
      <c r="Y10" s="150"/>
      <c r="Z10" s="54"/>
      <c r="AA10" s="54"/>
      <c r="AB10" s="49">
        <f>SUM(Z10,AA10)</f>
        <v>0</v>
      </c>
      <c r="AC10" s="54"/>
      <c r="AD10" s="54"/>
      <c r="AE10" s="49">
        <f>SUM(AC10,AD10)</f>
        <v>0</v>
      </c>
      <c r="AF10" s="54"/>
      <c r="AG10" s="54"/>
      <c r="AH10" s="49">
        <f>SUM(AF10,AG10)</f>
        <v>0</v>
      </c>
      <c r="AI10" s="54"/>
      <c r="AJ10" s="54"/>
      <c r="AK10" s="49">
        <f>SUM(AI10,AJ10)</f>
        <v>0</v>
      </c>
      <c r="AL10" s="54"/>
      <c r="AM10" s="54"/>
      <c r="AN10" s="49">
        <f>SUM(AL10,AM10)</f>
        <v>0</v>
      </c>
      <c r="AO10" s="151">
        <f>SUM(AB10,AE10,AH10,AK10,AN10)</f>
        <v>0</v>
      </c>
      <c r="AP10" s="54"/>
      <c r="AQ10" s="54"/>
      <c r="AR10" s="49">
        <f>SUM(AP10,AQ10)</f>
        <v>0</v>
      </c>
      <c r="AS10" s="54"/>
      <c r="AT10" s="54"/>
      <c r="AU10" s="49">
        <f>SUM(AS10,AT10)</f>
        <v>0</v>
      </c>
      <c r="AV10" s="54"/>
      <c r="AW10" s="54"/>
      <c r="AX10" s="49">
        <f>SUM(AV10,AW10)</f>
        <v>0</v>
      </c>
      <c r="AY10" s="54"/>
      <c r="AZ10" s="54"/>
      <c r="BA10" s="49">
        <f>SUM(AY10,AZ10)</f>
        <v>0</v>
      </c>
      <c r="BB10" s="54"/>
      <c r="BC10" s="54"/>
      <c r="BD10" s="49">
        <f>SUM(BB10,BC10)</f>
        <v>0</v>
      </c>
      <c r="BE10" s="152">
        <f>SUM(AR10,AU10,AX10,BA10,BD10)</f>
        <v>0</v>
      </c>
      <c r="BF10" s="153"/>
      <c r="BG10" s="153"/>
      <c r="BH10" s="18">
        <f>SUM(BF10,BG10)</f>
        <v>0</v>
      </c>
      <c r="BI10" s="153"/>
      <c r="BJ10" s="153"/>
      <c r="BK10" s="18">
        <f>SUM(BI10,BJ10)</f>
        <v>0</v>
      </c>
      <c r="BL10" s="153"/>
      <c r="BM10" s="153"/>
      <c r="BN10" s="18">
        <f>SUM(BL10,BM10)</f>
        <v>0</v>
      </c>
      <c r="BO10" s="153"/>
      <c r="BP10" s="153"/>
      <c r="BQ10" s="18">
        <f>SUM(BO10,BP10)</f>
        <v>0</v>
      </c>
      <c r="BR10" s="153"/>
      <c r="BS10" s="153"/>
      <c r="BT10" s="18">
        <f>SUM(BR10,BS10)</f>
        <v>0</v>
      </c>
      <c r="BU10" s="152">
        <f>SUM(BH10,BK10,BN10,BQ10,BT10)</f>
        <v>0</v>
      </c>
      <c r="BV10" s="48"/>
      <c r="BW10" s="48"/>
      <c r="BX10" s="48"/>
      <c r="BY10" s="48"/>
      <c r="BZ10" s="48"/>
      <c r="CA10" s="48"/>
      <c r="CB10" s="48"/>
      <c r="CC10" s="48"/>
      <c r="CD10" s="48"/>
      <c r="CE10" s="48"/>
      <c r="CF10" s="48"/>
      <c r="CG10" s="48"/>
      <c r="CH10" s="48"/>
      <c r="CI10" s="48"/>
      <c r="CJ10" s="113">
        <f>COUNTIF(BV10:CI10,"SI")</f>
        <v>0</v>
      </c>
      <c r="CK10" s="152">
        <f>SUM(BV10,BX10,BZ10,CB10,CD10,CF10,CH10)</f>
        <v>0</v>
      </c>
      <c r="CL10" s="154"/>
      <c r="CM10" s="156" t="str">
        <f t="shared" ref="CM10:CM41" si="0">IF(ISBLANK(R10),"",(IF(ISERROR(R10),"",(X10)*5.6)))</f>
        <v/>
      </c>
      <c r="CN10" s="157" t="str">
        <f t="shared" ref="CN10:CN41" si="1">IF(ISBLANK(R10),"",(MROUND(CM10,4)))</f>
        <v/>
      </c>
      <c r="CO10" s="157" t="str">
        <f>(IF(X10=21,115,IF(X10=20,110,IF(X10=19,105,IF(X10=14,76,IF(X10&lt;=2,"",CN10))))))</f>
        <v/>
      </c>
      <c r="CP10" s="151">
        <f>(SUM(AO10,BE10,BU10,CK10))</f>
        <v>0</v>
      </c>
      <c r="CQ10" s="73" t="str">
        <f>IF(ISBLANK('ÁREA MEJORA COMPETENCIAL'!R10),"",IF(CO10="","",SUM(CP10,-CO10)))</f>
        <v/>
      </c>
      <c r="CR10" s="224" t="str">
        <f>IF(ISBLANK('ÁREA MEJORA COMPETENCIAL'!R10),"",IF(CO10="","VER RESULTADOS",(CP10/CO10)))</f>
        <v/>
      </c>
      <c r="CS10" s="128"/>
    </row>
    <row r="11" spans="1:98" ht="18" customHeight="1" x14ac:dyDescent="0.3">
      <c r="A11" s="319"/>
      <c r="B11" s="319"/>
      <c r="C11" s="228"/>
      <c r="D11" s="229"/>
      <c r="E11" s="131"/>
      <c r="F11" s="292"/>
      <c r="G11" s="293"/>
      <c r="H11" s="46"/>
      <c r="I11" s="46"/>
      <c r="J11" s="275"/>
      <c r="K11" s="276"/>
      <c r="L11" s="56"/>
      <c r="M11" s="56"/>
      <c r="N11" s="56"/>
      <c r="O11" s="56"/>
      <c r="P11" s="47"/>
      <c r="Q11" s="47"/>
      <c r="R11" s="47"/>
      <c r="S11" s="110" t="str">
        <f t="shared" ref="S11:S74" si="2">IF(ISBLANK(R11),"",DATEDIF(L11,R11,"d")/30.39)</f>
        <v/>
      </c>
      <c r="T11" s="110">
        <f t="shared" ref="T11:T74" si="3">(DATEDIF(M11,N11,"D")/30.4167)+(DATEDIF(O11,P11,"D")/30.4167)</f>
        <v>0</v>
      </c>
      <c r="U11" s="111" t="str">
        <f t="shared" ref="U11:U74" si="4">IF(ISBLANK(L11),"",ROUND(W11,0))</f>
        <v/>
      </c>
      <c r="V11" s="111" t="str">
        <f t="shared" ref="V11:V74" si="5">IF(ISBLANK(L11),"",ROUNDUP(W11,0))</f>
        <v/>
      </c>
      <c r="W11" s="112">
        <f t="shared" ref="W11:W74" si="6">IFERROR(S11-T11,0)</f>
        <v>0</v>
      </c>
      <c r="X11" s="182" t="str">
        <f t="shared" ref="X11:X74" si="7">IF(V11=1,1,IF(V11=2,2,U11))</f>
        <v/>
      </c>
      <c r="Y11" s="150"/>
      <c r="Z11" s="54"/>
      <c r="AA11" s="54"/>
      <c r="AB11" s="49">
        <f t="shared" ref="AB11:AB74" si="8">SUM(Z11,AA11)</f>
        <v>0</v>
      </c>
      <c r="AC11" s="54"/>
      <c r="AD11" s="54"/>
      <c r="AE11" s="49">
        <f t="shared" ref="AE11:AE74" si="9">SUM(AC11,AD11)</f>
        <v>0</v>
      </c>
      <c r="AF11" s="54"/>
      <c r="AG11" s="54"/>
      <c r="AH11" s="49">
        <f t="shared" ref="AH11:AH74" si="10">SUM(AF11,AG11)</f>
        <v>0</v>
      </c>
      <c r="AI11" s="54"/>
      <c r="AJ11" s="54"/>
      <c r="AK11" s="49">
        <f t="shared" ref="AK11:AK74" si="11">SUM(AI11,AJ11)</f>
        <v>0</v>
      </c>
      <c r="AL11" s="54"/>
      <c r="AM11" s="54"/>
      <c r="AN11" s="49">
        <f t="shared" ref="AN11:AN74" si="12">SUM(AL11,AM11)</f>
        <v>0</v>
      </c>
      <c r="AO11" s="151">
        <f t="shared" ref="AO11:AO74" si="13">SUM(AB11,AE11,AH11,AK11,AN11)</f>
        <v>0</v>
      </c>
      <c r="AP11" s="54"/>
      <c r="AQ11" s="54"/>
      <c r="AR11" s="49">
        <f t="shared" ref="AR11:AR74" si="14">SUM(AP11,AQ11)</f>
        <v>0</v>
      </c>
      <c r="AS11" s="54"/>
      <c r="AT11" s="54"/>
      <c r="AU11" s="49">
        <f t="shared" ref="AU11:AU74" si="15">SUM(AS11,AT11)</f>
        <v>0</v>
      </c>
      <c r="AV11" s="54"/>
      <c r="AW11" s="54"/>
      <c r="AX11" s="49">
        <f t="shared" ref="AX11:AX74" si="16">SUM(AV11,AW11)</f>
        <v>0</v>
      </c>
      <c r="AY11" s="54"/>
      <c r="AZ11" s="54"/>
      <c r="BA11" s="49">
        <f t="shared" ref="BA11:BA74" si="17">SUM(AY11,AZ11)</f>
        <v>0</v>
      </c>
      <c r="BB11" s="54"/>
      <c r="BC11" s="54"/>
      <c r="BD11" s="49">
        <f t="shared" ref="BD11:BD74" si="18">SUM(BB11,BC11)</f>
        <v>0</v>
      </c>
      <c r="BE11" s="152">
        <f t="shared" ref="BE11:BE74" si="19">SUM(AR11,AU11,AX11,BA11,BD11)</f>
        <v>0</v>
      </c>
      <c r="BF11" s="153"/>
      <c r="BG11" s="153"/>
      <c r="BH11" s="18">
        <f t="shared" ref="BH11:BH74" si="20">SUM(BF11,BG11)</f>
        <v>0</v>
      </c>
      <c r="BI11" s="153"/>
      <c r="BJ11" s="153"/>
      <c r="BK11" s="18">
        <f t="shared" ref="BK11:BK74" si="21">SUM(BI11,BJ11)</f>
        <v>0</v>
      </c>
      <c r="BL11" s="153"/>
      <c r="BM11" s="153"/>
      <c r="BN11" s="18">
        <f t="shared" ref="BN11:BN74" si="22">SUM(BL11,BM11)</f>
        <v>0</v>
      </c>
      <c r="BO11" s="153"/>
      <c r="BP11" s="153"/>
      <c r="BQ11" s="18">
        <f t="shared" ref="BQ11:BQ74" si="23">SUM(BO11,BP11)</f>
        <v>0</v>
      </c>
      <c r="BR11" s="153"/>
      <c r="BS11" s="153"/>
      <c r="BT11" s="18">
        <f t="shared" ref="BT11:BT74" si="24">SUM(BR11,BS11)</f>
        <v>0</v>
      </c>
      <c r="BU11" s="152">
        <f t="shared" ref="BU11:BU74" si="25">SUM(BH11,BK11,BN11,BQ11,BT11)</f>
        <v>0</v>
      </c>
      <c r="BV11" s="48"/>
      <c r="BW11" s="48"/>
      <c r="BX11" s="48"/>
      <c r="BY11" s="48"/>
      <c r="BZ11" s="48"/>
      <c r="CA11" s="48"/>
      <c r="CB11" s="48"/>
      <c r="CC11" s="48"/>
      <c r="CD11" s="48"/>
      <c r="CE11" s="48"/>
      <c r="CF11" s="48"/>
      <c r="CG11" s="48"/>
      <c r="CH11" s="48"/>
      <c r="CI11" s="48"/>
      <c r="CJ11" s="113">
        <f t="shared" ref="CJ11:CJ74" si="26">COUNTIF(BV11:CI11,"SI")</f>
        <v>0</v>
      </c>
      <c r="CK11" s="152">
        <f t="shared" ref="CK11:CK74" si="27">SUM(BV11,BX11,BZ11,CB11,CD11,CF11,CH11)</f>
        <v>0</v>
      </c>
      <c r="CL11" s="154"/>
      <c r="CM11" s="156" t="str">
        <f t="shared" si="0"/>
        <v/>
      </c>
      <c r="CN11" s="157" t="str">
        <f t="shared" si="1"/>
        <v/>
      </c>
      <c r="CO11" s="157" t="str">
        <f t="shared" ref="CO11:CO74" si="28">(IF(X11=21,115,IF(X11=20,110,IF(X11=19,105,IF(X11=14,76,IF(X11&lt;=2,"",CN11))))))</f>
        <v/>
      </c>
      <c r="CP11" s="151">
        <f t="shared" ref="CP11:CP74" si="29">(SUM(AO11,BE11,BU11,CK11))</f>
        <v>0</v>
      </c>
      <c r="CQ11" s="73" t="str">
        <f>IF(ISBLANK('ÁREA MEJORA COMPETENCIAL'!R11),"",IF(CO11="","",SUM(CP11,-CO11)))</f>
        <v/>
      </c>
      <c r="CR11" s="224" t="str">
        <f>IF(ISBLANK('ÁREA MEJORA COMPETENCIAL'!R11),"",IF(CO11="","VER RESULTADOS",(CP11/CO11)))</f>
        <v/>
      </c>
      <c r="CS11" s="128"/>
    </row>
    <row r="12" spans="1:98" ht="18" customHeight="1" x14ac:dyDescent="0.3">
      <c r="A12" s="319"/>
      <c r="B12" s="319"/>
      <c r="C12" s="228"/>
      <c r="D12" s="229"/>
      <c r="E12" s="131"/>
      <c r="F12" s="292"/>
      <c r="G12" s="293"/>
      <c r="H12" s="46"/>
      <c r="I12" s="46"/>
      <c r="J12" s="275"/>
      <c r="K12" s="276"/>
      <c r="L12" s="56"/>
      <c r="M12" s="56"/>
      <c r="N12" s="56"/>
      <c r="O12" s="56"/>
      <c r="P12" s="47"/>
      <c r="Q12" s="47"/>
      <c r="R12" s="47"/>
      <c r="S12" s="110" t="str">
        <f t="shared" si="2"/>
        <v/>
      </c>
      <c r="T12" s="110">
        <f t="shared" si="3"/>
        <v>0</v>
      </c>
      <c r="U12" s="111" t="str">
        <f t="shared" si="4"/>
        <v/>
      </c>
      <c r="V12" s="111" t="str">
        <f t="shared" si="5"/>
        <v/>
      </c>
      <c r="W12" s="112">
        <f t="shared" si="6"/>
        <v>0</v>
      </c>
      <c r="X12" s="182" t="str">
        <f t="shared" si="7"/>
        <v/>
      </c>
      <c r="Y12" s="150"/>
      <c r="Z12" s="54"/>
      <c r="AA12" s="54"/>
      <c r="AB12" s="49">
        <f t="shared" si="8"/>
        <v>0</v>
      </c>
      <c r="AC12" s="54"/>
      <c r="AD12" s="54"/>
      <c r="AE12" s="49">
        <f t="shared" si="9"/>
        <v>0</v>
      </c>
      <c r="AF12" s="54"/>
      <c r="AG12" s="54"/>
      <c r="AH12" s="49">
        <f t="shared" si="10"/>
        <v>0</v>
      </c>
      <c r="AI12" s="54"/>
      <c r="AJ12" s="54"/>
      <c r="AK12" s="49">
        <f t="shared" si="11"/>
        <v>0</v>
      </c>
      <c r="AL12" s="54"/>
      <c r="AM12" s="54"/>
      <c r="AN12" s="49">
        <f t="shared" si="12"/>
        <v>0</v>
      </c>
      <c r="AO12" s="151">
        <f t="shared" si="13"/>
        <v>0</v>
      </c>
      <c r="AP12" s="54"/>
      <c r="AQ12" s="54"/>
      <c r="AR12" s="49">
        <f t="shared" si="14"/>
        <v>0</v>
      </c>
      <c r="AS12" s="54"/>
      <c r="AT12" s="54"/>
      <c r="AU12" s="49">
        <f t="shared" si="15"/>
        <v>0</v>
      </c>
      <c r="AV12" s="54"/>
      <c r="AW12" s="54"/>
      <c r="AX12" s="49">
        <f t="shared" si="16"/>
        <v>0</v>
      </c>
      <c r="AY12" s="54"/>
      <c r="AZ12" s="54"/>
      <c r="BA12" s="49">
        <f t="shared" si="17"/>
        <v>0</v>
      </c>
      <c r="BB12" s="54"/>
      <c r="BC12" s="54"/>
      <c r="BD12" s="49">
        <f t="shared" si="18"/>
        <v>0</v>
      </c>
      <c r="BE12" s="152">
        <f t="shared" si="19"/>
        <v>0</v>
      </c>
      <c r="BF12" s="153"/>
      <c r="BG12" s="153"/>
      <c r="BH12" s="18">
        <f t="shared" si="20"/>
        <v>0</v>
      </c>
      <c r="BI12" s="153"/>
      <c r="BJ12" s="153"/>
      <c r="BK12" s="18">
        <f t="shared" si="21"/>
        <v>0</v>
      </c>
      <c r="BL12" s="153"/>
      <c r="BM12" s="153"/>
      <c r="BN12" s="18">
        <f t="shared" si="22"/>
        <v>0</v>
      </c>
      <c r="BO12" s="153"/>
      <c r="BP12" s="153"/>
      <c r="BQ12" s="18">
        <f t="shared" si="23"/>
        <v>0</v>
      </c>
      <c r="BR12" s="153"/>
      <c r="BS12" s="153"/>
      <c r="BT12" s="18">
        <f t="shared" si="24"/>
        <v>0</v>
      </c>
      <c r="BU12" s="152">
        <f t="shared" si="25"/>
        <v>0</v>
      </c>
      <c r="BV12" s="48"/>
      <c r="BW12" s="48"/>
      <c r="BX12" s="48"/>
      <c r="BY12" s="48"/>
      <c r="BZ12" s="48"/>
      <c r="CA12" s="48"/>
      <c r="CB12" s="48"/>
      <c r="CC12" s="48"/>
      <c r="CD12" s="48"/>
      <c r="CE12" s="48"/>
      <c r="CF12" s="48"/>
      <c r="CG12" s="48"/>
      <c r="CH12" s="48"/>
      <c r="CI12" s="48"/>
      <c r="CJ12" s="113">
        <f t="shared" si="26"/>
        <v>0</v>
      </c>
      <c r="CK12" s="152">
        <f t="shared" si="27"/>
        <v>0</v>
      </c>
      <c r="CL12" s="154"/>
      <c r="CM12" s="156" t="str">
        <f t="shared" si="0"/>
        <v/>
      </c>
      <c r="CN12" s="157" t="str">
        <f t="shared" si="1"/>
        <v/>
      </c>
      <c r="CO12" s="157" t="str">
        <f t="shared" si="28"/>
        <v/>
      </c>
      <c r="CP12" s="151">
        <f t="shared" si="29"/>
        <v>0</v>
      </c>
      <c r="CQ12" s="73" t="str">
        <f>IF(ISBLANK('ÁREA MEJORA COMPETENCIAL'!R12),"",IF(CO12="","",SUM(CP12,-CO12)))</f>
        <v/>
      </c>
      <c r="CR12" s="224" t="str">
        <f>IF(ISBLANK('ÁREA MEJORA COMPETENCIAL'!R12),"",IF(CO12="","VER RESULTADOS",(CP12/CO12)))</f>
        <v/>
      </c>
      <c r="CS12" s="128"/>
    </row>
    <row r="13" spans="1:98" ht="18" customHeight="1" x14ac:dyDescent="0.3">
      <c r="A13" s="319"/>
      <c r="B13" s="319"/>
      <c r="C13" s="228"/>
      <c r="D13" s="229"/>
      <c r="E13" s="131"/>
      <c r="F13" s="292"/>
      <c r="G13" s="293"/>
      <c r="H13" s="46"/>
      <c r="I13" s="46"/>
      <c r="J13" s="275"/>
      <c r="K13" s="276"/>
      <c r="L13" s="56"/>
      <c r="M13" s="56"/>
      <c r="N13" s="56"/>
      <c r="O13" s="56"/>
      <c r="P13" s="47"/>
      <c r="Q13" s="47"/>
      <c r="R13" s="47"/>
      <c r="S13" s="110" t="str">
        <f t="shared" si="2"/>
        <v/>
      </c>
      <c r="T13" s="110">
        <f t="shared" si="3"/>
        <v>0</v>
      </c>
      <c r="U13" s="111" t="str">
        <f t="shared" si="4"/>
        <v/>
      </c>
      <c r="V13" s="111" t="str">
        <f t="shared" si="5"/>
        <v/>
      </c>
      <c r="W13" s="112">
        <f t="shared" si="6"/>
        <v>0</v>
      </c>
      <c r="X13" s="182" t="str">
        <f t="shared" si="7"/>
        <v/>
      </c>
      <c r="Y13" s="150"/>
      <c r="Z13" s="54"/>
      <c r="AA13" s="54"/>
      <c r="AB13" s="49">
        <f t="shared" si="8"/>
        <v>0</v>
      </c>
      <c r="AC13" s="54"/>
      <c r="AD13" s="54"/>
      <c r="AE13" s="49">
        <f t="shared" si="9"/>
        <v>0</v>
      </c>
      <c r="AF13" s="54"/>
      <c r="AG13" s="54"/>
      <c r="AH13" s="49">
        <f t="shared" si="10"/>
        <v>0</v>
      </c>
      <c r="AI13" s="54"/>
      <c r="AJ13" s="54"/>
      <c r="AK13" s="49">
        <f t="shared" si="11"/>
        <v>0</v>
      </c>
      <c r="AL13" s="54"/>
      <c r="AM13" s="54"/>
      <c r="AN13" s="49">
        <f t="shared" si="12"/>
        <v>0</v>
      </c>
      <c r="AO13" s="151">
        <f t="shared" si="13"/>
        <v>0</v>
      </c>
      <c r="AP13" s="54"/>
      <c r="AQ13" s="54"/>
      <c r="AR13" s="49">
        <f t="shared" si="14"/>
        <v>0</v>
      </c>
      <c r="AS13" s="54"/>
      <c r="AT13" s="54"/>
      <c r="AU13" s="49">
        <f t="shared" si="15"/>
        <v>0</v>
      </c>
      <c r="AV13" s="54"/>
      <c r="AW13" s="54"/>
      <c r="AX13" s="49">
        <f t="shared" si="16"/>
        <v>0</v>
      </c>
      <c r="AY13" s="54"/>
      <c r="AZ13" s="54"/>
      <c r="BA13" s="49">
        <f t="shared" si="17"/>
        <v>0</v>
      </c>
      <c r="BB13" s="54"/>
      <c r="BC13" s="54"/>
      <c r="BD13" s="49">
        <f t="shared" si="18"/>
        <v>0</v>
      </c>
      <c r="BE13" s="152">
        <f t="shared" si="19"/>
        <v>0</v>
      </c>
      <c r="BF13" s="153"/>
      <c r="BG13" s="153"/>
      <c r="BH13" s="18">
        <f t="shared" si="20"/>
        <v>0</v>
      </c>
      <c r="BI13" s="153"/>
      <c r="BJ13" s="153"/>
      <c r="BK13" s="18">
        <f t="shared" si="21"/>
        <v>0</v>
      </c>
      <c r="BL13" s="153"/>
      <c r="BM13" s="153"/>
      <c r="BN13" s="18">
        <f t="shared" si="22"/>
        <v>0</v>
      </c>
      <c r="BO13" s="153"/>
      <c r="BP13" s="153"/>
      <c r="BQ13" s="18">
        <f t="shared" si="23"/>
        <v>0</v>
      </c>
      <c r="BR13" s="153"/>
      <c r="BS13" s="153"/>
      <c r="BT13" s="18">
        <f t="shared" si="24"/>
        <v>0</v>
      </c>
      <c r="BU13" s="152">
        <f t="shared" si="25"/>
        <v>0</v>
      </c>
      <c r="BV13" s="48"/>
      <c r="BW13" s="48"/>
      <c r="BX13" s="48"/>
      <c r="BY13" s="48"/>
      <c r="BZ13" s="48"/>
      <c r="CA13" s="48"/>
      <c r="CB13" s="48"/>
      <c r="CC13" s="48"/>
      <c r="CD13" s="48"/>
      <c r="CE13" s="48"/>
      <c r="CF13" s="48"/>
      <c r="CG13" s="48"/>
      <c r="CH13" s="48"/>
      <c r="CI13" s="48"/>
      <c r="CJ13" s="113">
        <f t="shared" si="26"/>
        <v>0</v>
      </c>
      <c r="CK13" s="152">
        <f t="shared" si="27"/>
        <v>0</v>
      </c>
      <c r="CL13" s="154"/>
      <c r="CM13" s="156" t="str">
        <f t="shared" si="0"/>
        <v/>
      </c>
      <c r="CN13" s="157" t="str">
        <f t="shared" si="1"/>
        <v/>
      </c>
      <c r="CO13" s="157" t="str">
        <f t="shared" si="28"/>
        <v/>
      </c>
      <c r="CP13" s="151">
        <f t="shared" si="29"/>
        <v>0</v>
      </c>
      <c r="CQ13" s="73" t="str">
        <f>IF(ISBLANK('ÁREA MEJORA COMPETENCIAL'!R13),"",IF(CO13="","",SUM(CP13,-CO13)))</f>
        <v/>
      </c>
      <c r="CR13" s="224" t="str">
        <f>IF(ISBLANK('ÁREA MEJORA COMPETENCIAL'!R13),"",IF(CO13="","VER RESULTADOS",(CP13/CO13)))</f>
        <v/>
      </c>
      <c r="CS13" s="128"/>
    </row>
    <row r="14" spans="1:98" ht="18" customHeight="1" x14ac:dyDescent="0.3">
      <c r="A14" s="319"/>
      <c r="B14" s="319"/>
      <c r="C14" s="228"/>
      <c r="D14" s="229"/>
      <c r="E14" s="131"/>
      <c r="F14" s="292"/>
      <c r="G14" s="293"/>
      <c r="H14" s="46"/>
      <c r="I14" s="46"/>
      <c r="J14" s="275"/>
      <c r="K14" s="276"/>
      <c r="L14" s="56"/>
      <c r="M14" s="56"/>
      <c r="N14" s="56"/>
      <c r="O14" s="56"/>
      <c r="P14" s="47"/>
      <c r="Q14" s="47"/>
      <c r="R14" s="47"/>
      <c r="S14" s="110" t="str">
        <f t="shared" si="2"/>
        <v/>
      </c>
      <c r="T14" s="110">
        <f t="shared" si="3"/>
        <v>0</v>
      </c>
      <c r="U14" s="111" t="str">
        <f t="shared" si="4"/>
        <v/>
      </c>
      <c r="V14" s="111" t="str">
        <f t="shared" si="5"/>
        <v/>
      </c>
      <c r="W14" s="112">
        <f t="shared" si="6"/>
        <v>0</v>
      </c>
      <c r="X14" s="182" t="str">
        <f t="shared" si="7"/>
        <v/>
      </c>
      <c r="Y14" s="150"/>
      <c r="Z14" s="54"/>
      <c r="AA14" s="54"/>
      <c r="AB14" s="49">
        <f t="shared" si="8"/>
        <v>0</v>
      </c>
      <c r="AC14" s="54"/>
      <c r="AD14" s="54"/>
      <c r="AE14" s="49">
        <f t="shared" si="9"/>
        <v>0</v>
      </c>
      <c r="AF14" s="54"/>
      <c r="AG14" s="54"/>
      <c r="AH14" s="49">
        <f t="shared" si="10"/>
        <v>0</v>
      </c>
      <c r="AI14" s="54"/>
      <c r="AJ14" s="54"/>
      <c r="AK14" s="49">
        <f t="shared" si="11"/>
        <v>0</v>
      </c>
      <c r="AL14" s="54"/>
      <c r="AM14" s="54"/>
      <c r="AN14" s="49">
        <f t="shared" si="12"/>
        <v>0</v>
      </c>
      <c r="AO14" s="151">
        <f t="shared" si="13"/>
        <v>0</v>
      </c>
      <c r="AP14" s="54"/>
      <c r="AQ14" s="54"/>
      <c r="AR14" s="49">
        <f t="shared" si="14"/>
        <v>0</v>
      </c>
      <c r="AS14" s="54"/>
      <c r="AT14" s="54"/>
      <c r="AU14" s="49">
        <f t="shared" si="15"/>
        <v>0</v>
      </c>
      <c r="AV14" s="54"/>
      <c r="AW14" s="54"/>
      <c r="AX14" s="49">
        <f t="shared" si="16"/>
        <v>0</v>
      </c>
      <c r="AY14" s="54"/>
      <c r="AZ14" s="54"/>
      <c r="BA14" s="49">
        <f t="shared" si="17"/>
        <v>0</v>
      </c>
      <c r="BB14" s="54"/>
      <c r="BC14" s="54"/>
      <c r="BD14" s="49">
        <f t="shared" si="18"/>
        <v>0</v>
      </c>
      <c r="BE14" s="152">
        <f t="shared" si="19"/>
        <v>0</v>
      </c>
      <c r="BF14" s="153"/>
      <c r="BG14" s="153"/>
      <c r="BH14" s="18">
        <f t="shared" si="20"/>
        <v>0</v>
      </c>
      <c r="BI14" s="153"/>
      <c r="BJ14" s="153"/>
      <c r="BK14" s="18">
        <f t="shared" si="21"/>
        <v>0</v>
      </c>
      <c r="BL14" s="153"/>
      <c r="BM14" s="153"/>
      <c r="BN14" s="18">
        <f t="shared" si="22"/>
        <v>0</v>
      </c>
      <c r="BO14" s="153"/>
      <c r="BP14" s="153"/>
      <c r="BQ14" s="18">
        <f t="shared" si="23"/>
        <v>0</v>
      </c>
      <c r="BR14" s="153"/>
      <c r="BS14" s="153"/>
      <c r="BT14" s="18">
        <f t="shared" si="24"/>
        <v>0</v>
      </c>
      <c r="BU14" s="152">
        <f t="shared" si="25"/>
        <v>0</v>
      </c>
      <c r="BV14" s="48"/>
      <c r="BW14" s="48"/>
      <c r="BX14" s="48"/>
      <c r="BY14" s="48"/>
      <c r="BZ14" s="48"/>
      <c r="CA14" s="48"/>
      <c r="CB14" s="48"/>
      <c r="CC14" s="48"/>
      <c r="CD14" s="48"/>
      <c r="CE14" s="48"/>
      <c r="CF14" s="48"/>
      <c r="CG14" s="48"/>
      <c r="CH14" s="48"/>
      <c r="CI14" s="48"/>
      <c r="CJ14" s="113">
        <f t="shared" si="26"/>
        <v>0</v>
      </c>
      <c r="CK14" s="152">
        <f t="shared" si="27"/>
        <v>0</v>
      </c>
      <c r="CL14" s="154"/>
      <c r="CM14" s="156" t="str">
        <f t="shared" si="0"/>
        <v/>
      </c>
      <c r="CN14" s="157" t="str">
        <f t="shared" si="1"/>
        <v/>
      </c>
      <c r="CO14" s="157" t="str">
        <f t="shared" si="28"/>
        <v/>
      </c>
      <c r="CP14" s="151">
        <f t="shared" si="29"/>
        <v>0</v>
      </c>
      <c r="CQ14" s="73" t="str">
        <f>IF(ISBLANK('ÁREA MEJORA COMPETENCIAL'!R14),"",IF(CO14="","",SUM(CP14,-CO14)))</f>
        <v/>
      </c>
      <c r="CR14" s="224" t="str">
        <f>IF(ISBLANK('ÁREA MEJORA COMPETENCIAL'!R14),"",IF(CO14="","VER RESULTADOS",(CP14/CO14)))</f>
        <v/>
      </c>
      <c r="CS14" s="128"/>
    </row>
    <row r="15" spans="1:98" ht="18" customHeight="1" x14ac:dyDescent="0.3">
      <c r="A15" s="319"/>
      <c r="B15" s="319"/>
      <c r="C15" s="228"/>
      <c r="D15" s="229"/>
      <c r="E15" s="131"/>
      <c r="F15" s="292"/>
      <c r="G15" s="293"/>
      <c r="H15" s="46"/>
      <c r="I15" s="46"/>
      <c r="J15" s="275"/>
      <c r="K15" s="276"/>
      <c r="L15" s="56"/>
      <c r="M15" s="56"/>
      <c r="N15" s="56"/>
      <c r="O15" s="56"/>
      <c r="P15" s="47"/>
      <c r="Q15" s="47"/>
      <c r="R15" s="47"/>
      <c r="S15" s="110" t="str">
        <f t="shared" si="2"/>
        <v/>
      </c>
      <c r="T15" s="110">
        <f t="shared" si="3"/>
        <v>0</v>
      </c>
      <c r="U15" s="111" t="str">
        <f t="shared" si="4"/>
        <v/>
      </c>
      <c r="V15" s="111" t="str">
        <f t="shared" si="5"/>
        <v/>
      </c>
      <c r="W15" s="112">
        <f t="shared" si="6"/>
        <v>0</v>
      </c>
      <c r="X15" s="182" t="str">
        <f t="shared" si="7"/>
        <v/>
      </c>
      <c r="Y15" s="150"/>
      <c r="Z15" s="54"/>
      <c r="AA15" s="54"/>
      <c r="AB15" s="49">
        <f t="shared" si="8"/>
        <v>0</v>
      </c>
      <c r="AC15" s="54"/>
      <c r="AD15" s="54"/>
      <c r="AE15" s="49">
        <f t="shared" si="9"/>
        <v>0</v>
      </c>
      <c r="AF15" s="54"/>
      <c r="AG15" s="54"/>
      <c r="AH15" s="49">
        <f t="shared" si="10"/>
        <v>0</v>
      </c>
      <c r="AI15" s="54"/>
      <c r="AJ15" s="54"/>
      <c r="AK15" s="49">
        <f t="shared" si="11"/>
        <v>0</v>
      </c>
      <c r="AL15" s="54"/>
      <c r="AM15" s="54"/>
      <c r="AN15" s="49">
        <f t="shared" si="12"/>
        <v>0</v>
      </c>
      <c r="AO15" s="151">
        <f t="shared" si="13"/>
        <v>0</v>
      </c>
      <c r="AP15" s="54"/>
      <c r="AQ15" s="54"/>
      <c r="AR15" s="49">
        <f t="shared" si="14"/>
        <v>0</v>
      </c>
      <c r="AS15" s="54"/>
      <c r="AT15" s="54"/>
      <c r="AU15" s="49">
        <f t="shared" si="15"/>
        <v>0</v>
      </c>
      <c r="AV15" s="54"/>
      <c r="AW15" s="54"/>
      <c r="AX15" s="49">
        <f t="shared" si="16"/>
        <v>0</v>
      </c>
      <c r="AY15" s="54"/>
      <c r="AZ15" s="54"/>
      <c r="BA15" s="49">
        <f t="shared" si="17"/>
        <v>0</v>
      </c>
      <c r="BB15" s="54"/>
      <c r="BC15" s="54"/>
      <c r="BD15" s="49">
        <f t="shared" si="18"/>
        <v>0</v>
      </c>
      <c r="BE15" s="152">
        <f t="shared" si="19"/>
        <v>0</v>
      </c>
      <c r="BF15" s="153"/>
      <c r="BG15" s="153"/>
      <c r="BH15" s="18">
        <f t="shared" si="20"/>
        <v>0</v>
      </c>
      <c r="BI15" s="153"/>
      <c r="BJ15" s="153"/>
      <c r="BK15" s="18">
        <f t="shared" si="21"/>
        <v>0</v>
      </c>
      <c r="BL15" s="153"/>
      <c r="BM15" s="153"/>
      <c r="BN15" s="18">
        <f t="shared" si="22"/>
        <v>0</v>
      </c>
      <c r="BO15" s="153"/>
      <c r="BP15" s="153"/>
      <c r="BQ15" s="18">
        <f t="shared" si="23"/>
        <v>0</v>
      </c>
      <c r="BR15" s="153"/>
      <c r="BS15" s="153"/>
      <c r="BT15" s="18">
        <f t="shared" si="24"/>
        <v>0</v>
      </c>
      <c r="BU15" s="152">
        <f t="shared" si="25"/>
        <v>0</v>
      </c>
      <c r="BV15" s="48"/>
      <c r="BW15" s="48"/>
      <c r="BX15" s="48"/>
      <c r="BY15" s="48"/>
      <c r="BZ15" s="48"/>
      <c r="CA15" s="48"/>
      <c r="CB15" s="48"/>
      <c r="CC15" s="48"/>
      <c r="CD15" s="48"/>
      <c r="CE15" s="48"/>
      <c r="CF15" s="48"/>
      <c r="CG15" s="48"/>
      <c r="CH15" s="48"/>
      <c r="CI15" s="48"/>
      <c r="CJ15" s="113">
        <f t="shared" si="26"/>
        <v>0</v>
      </c>
      <c r="CK15" s="152">
        <f t="shared" si="27"/>
        <v>0</v>
      </c>
      <c r="CL15" s="154"/>
      <c r="CM15" s="156" t="str">
        <f t="shared" si="0"/>
        <v/>
      </c>
      <c r="CN15" s="157" t="str">
        <f t="shared" si="1"/>
        <v/>
      </c>
      <c r="CO15" s="157" t="str">
        <f t="shared" si="28"/>
        <v/>
      </c>
      <c r="CP15" s="151">
        <f t="shared" si="29"/>
        <v>0</v>
      </c>
      <c r="CQ15" s="73" t="str">
        <f>IF(ISBLANK('ÁREA MEJORA COMPETENCIAL'!R15),"",IF(CO15="","",SUM(CP15,-CO15)))</f>
        <v/>
      </c>
      <c r="CR15" s="224" t="str">
        <f>IF(ISBLANK('ÁREA MEJORA COMPETENCIAL'!R15),"",IF(CO15="","VER RESULTADOS",(CP15/CO15)))</f>
        <v/>
      </c>
      <c r="CS15" s="128"/>
    </row>
    <row r="16" spans="1:98" ht="18" customHeight="1" x14ac:dyDescent="0.3">
      <c r="A16" s="319"/>
      <c r="B16" s="319"/>
      <c r="C16" s="228"/>
      <c r="D16" s="229"/>
      <c r="E16" s="131"/>
      <c r="F16" s="292"/>
      <c r="G16" s="293"/>
      <c r="H16" s="46"/>
      <c r="I16" s="46"/>
      <c r="J16" s="275"/>
      <c r="K16" s="276"/>
      <c r="L16" s="56"/>
      <c r="M16" s="56"/>
      <c r="N16" s="56"/>
      <c r="O16" s="56"/>
      <c r="P16" s="56"/>
      <c r="Q16" s="56"/>
      <c r="R16" s="47"/>
      <c r="S16" s="110" t="str">
        <f t="shared" si="2"/>
        <v/>
      </c>
      <c r="T16" s="110">
        <f t="shared" si="3"/>
        <v>0</v>
      </c>
      <c r="U16" s="111" t="str">
        <f t="shared" si="4"/>
        <v/>
      </c>
      <c r="V16" s="111" t="str">
        <f t="shared" si="5"/>
        <v/>
      </c>
      <c r="W16" s="112">
        <f t="shared" si="6"/>
        <v>0</v>
      </c>
      <c r="X16" s="182" t="str">
        <f t="shared" si="7"/>
        <v/>
      </c>
      <c r="Y16" s="150"/>
      <c r="Z16" s="54"/>
      <c r="AA16" s="54"/>
      <c r="AB16" s="49">
        <f t="shared" si="8"/>
        <v>0</v>
      </c>
      <c r="AC16" s="54"/>
      <c r="AD16" s="54"/>
      <c r="AE16" s="49">
        <f t="shared" si="9"/>
        <v>0</v>
      </c>
      <c r="AF16" s="54"/>
      <c r="AG16" s="54"/>
      <c r="AH16" s="49">
        <f t="shared" si="10"/>
        <v>0</v>
      </c>
      <c r="AI16" s="54"/>
      <c r="AJ16" s="54"/>
      <c r="AK16" s="49">
        <f t="shared" si="11"/>
        <v>0</v>
      </c>
      <c r="AL16" s="54"/>
      <c r="AM16" s="54"/>
      <c r="AN16" s="49">
        <f t="shared" si="12"/>
        <v>0</v>
      </c>
      <c r="AO16" s="151">
        <f t="shared" si="13"/>
        <v>0</v>
      </c>
      <c r="AP16" s="54"/>
      <c r="AQ16" s="54"/>
      <c r="AR16" s="49">
        <f t="shared" si="14"/>
        <v>0</v>
      </c>
      <c r="AS16" s="54"/>
      <c r="AT16" s="54"/>
      <c r="AU16" s="49">
        <f t="shared" si="15"/>
        <v>0</v>
      </c>
      <c r="AV16" s="54"/>
      <c r="AW16" s="54"/>
      <c r="AX16" s="49">
        <f t="shared" si="16"/>
        <v>0</v>
      </c>
      <c r="AY16" s="54"/>
      <c r="AZ16" s="54"/>
      <c r="BA16" s="49">
        <f t="shared" si="17"/>
        <v>0</v>
      </c>
      <c r="BB16" s="54"/>
      <c r="BC16" s="54"/>
      <c r="BD16" s="49">
        <f t="shared" si="18"/>
        <v>0</v>
      </c>
      <c r="BE16" s="152">
        <f t="shared" si="19"/>
        <v>0</v>
      </c>
      <c r="BF16" s="153"/>
      <c r="BG16" s="153"/>
      <c r="BH16" s="18">
        <f t="shared" si="20"/>
        <v>0</v>
      </c>
      <c r="BI16" s="153"/>
      <c r="BJ16" s="153"/>
      <c r="BK16" s="18">
        <f t="shared" si="21"/>
        <v>0</v>
      </c>
      <c r="BL16" s="153"/>
      <c r="BM16" s="153"/>
      <c r="BN16" s="18">
        <f t="shared" si="22"/>
        <v>0</v>
      </c>
      <c r="BO16" s="153"/>
      <c r="BP16" s="153"/>
      <c r="BQ16" s="18">
        <f t="shared" si="23"/>
        <v>0</v>
      </c>
      <c r="BR16" s="153"/>
      <c r="BS16" s="153"/>
      <c r="BT16" s="18">
        <f t="shared" si="24"/>
        <v>0</v>
      </c>
      <c r="BU16" s="152">
        <f t="shared" si="25"/>
        <v>0</v>
      </c>
      <c r="BV16" s="48"/>
      <c r="BW16" s="48"/>
      <c r="BX16" s="48"/>
      <c r="BY16" s="48"/>
      <c r="BZ16" s="48"/>
      <c r="CA16" s="48"/>
      <c r="CB16" s="48"/>
      <c r="CC16" s="48"/>
      <c r="CD16" s="48"/>
      <c r="CE16" s="48"/>
      <c r="CF16" s="48"/>
      <c r="CG16" s="48"/>
      <c r="CH16" s="48"/>
      <c r="CI16" s="48"/>
      <c r="CJ16" s="113">
        <f t="shared" si="26"/>
        <v>0</v>
      </c>
      <c r="CK16" s="152">
        <f t="shared" si="27"/>
        <v>0</v>
      </c>
      <c r="CL16" s="154"/>
      <c r="CM16" s="156" t="str">
        <f t="shared" si="0"/>
        <v/>
      </c>
      <c r="CN16" s="157" t="str">
        <f t="shared" si="1"/>
        <v/>
      </c>
      <c r="CO16" s="157" t="str">
        <f t="shared" si="28"/>
        <v/>
      </c>
      <c r="CP16" s="151">
        <f t="shared" si="29"/>
        <v>0</v>
      </c>
      <c r="CQ16" s="73" t="str">
        <f>IF(ISBLANK('ÁREA MEJORA COMPETENCIAL'!R16),"",IF(CO16="","",SUM(CP16,-CO16)))</f>
        <v/>
      </c>
      <c r="CR16" s="224" t="str">
        <f>IF(ISBLANK('ÁREA MEJORA COMPETENCIAL'!R16),"",IF(CO16="","VER RESULTADOS",(CP16/CO16)))</f>
        <v/>
      </c>
      <c r="CS16" s="128"/>
    </row>
    <row r="17" spans="1:97" ht="18" customHeight="1" x14ac:dyDescent="0.3">
      <c r="A17" s="319"/>
      <c r="B17" s="319"/>
      <c r="C17" s="228"/>
      <c r="D17" s="229"/>
      <c r="E17" s="131"/>
      <c r="F17" s="292"/>
      <c r="G17" s="293"/>
      <c r="H17" s="46"/>
      <c r="I17" s="46"/>
      <c r="J17" s="275"/>
      <c r="K17" s="276"/>
      <c r="L17" s="56"/>
      <c r="M17" s="56"/>
      <c r="N17" s="56"/>
      <c r="O17" s="56"/>
      <c r="P17" s="56"/>
      <c r="Q17" s="56"/>
      <c r="R17" s="47"/>
      <c r="S17" s="110" t="str">
        <f t="shared" si="2"/>
        <v/>
      </c>
      <c r="T17" s="110">
        <f t="shared" si="3"/>
        <v>0</v>
      </c>
      <c r="U17" s="111" t="str">
        <f t="shared" si="4"/>
        <v/>
      </c>
      <c r="V17" s="111" t="str">
        <f t="shared" si="5"/>
        <v/>
      </c>
      <c r="W17" s="112">
        <f t="shared" si="6"/>
        <v>0</v>
      </c>
      <c r="X17" s="182" t="str">
        <f t="shared" si="7"/>
        <v/>
      </c>
      <c r="Y17" s="150"/>
      <c r="Z17" s="54"/>
      <c r="AA17" s="54"/>
      <c r="AB17" s="49">
        <f t="shared" si="8"/>
        <v>0</v>
      </c>
      <c r="AC17" s="54"/>
      <c r="AD17" s="54"/>
      <c r="AE17" s="49">
        <f t="shared" si="9"/>
        <v>0</v>
      </c>
      <c r="AF17" s="54"/>
      <c r="AG17" s="54"/>
      <c r="AH17" s="49">
        <f t="shared" si="10"/>
        <v>0</v>
      </c>
      <c r="AI17" s="54"/>
      <c r="AJ17" s="54"/>
      <c r="AK17" s="49">
        <f t="shared" si="11"/>
        <v>0</v>
      </c>
      <c r="AL17" s="54"/>
      <c r="AM17" s="54"/>
      <c r="AN17" s="49">
        <f t="shared" si="12"/>
        <v>0</v>
      </c>
      <c r="AO17" s="151">
        <f t="shared" si="13"/>
        <v>0</v>
      </c>
      <c r="AP17" s="54"/>
      <c r="AQ17" s="54"/>
      <c r="AR17" s="49">
        <f t="shared" si="14"/>
        <v>0</v>
      </c>
      <c r="AS17" s="54"/>
      <c r="AT17" s="54"/>
      <c r="AU17" s="49">
        <f t="shared" si="15"/>
        <v>0</v>
      </c>
      <c r="AV17" s="54"/>
      <c r="AW17" s="54"/>
      <c r="AX17" s="49">
        <f t="shared" si="16"/>
        <v>0</v>
      </c>
      <c r="AY17" s="54"/>
      <c r="AZ17" s="54"/>
      <c r="BA17" s="49">
        <f t="shared" si="17"/>
        <v>0</v>
      </c>
      <c r="BB17" s="54"/>
      <c r="BC17" s="54"/>
      <c r="BD17" s="49">
        <f t="shared" si="18"/>
        <v>0</v>
      </c>
      <c r="BE17" s="152">
        <f t="shared" si="19"/>
        <v>0</v>
      </c>
      <c r="BF17" s="153"/>
      <c r="BG17" s="153"/>
      <c r="BH17" s="18">
        <f t="shared" si="20"/>
        <v>0</v>
      </c>
      <c r="BI17" s="153"/>
      <c r="BJ17" s="153"/>
      <c r="BK17" s="18">
        <f t="shared" si="21"/>
        <v>0</v>
      </c>
      <c r="BL17" s="153"/>
      <c r="BM17" s="153"/>
      <c r="BN17" s="18">
        <f t="shared" si="22"/>
        <v>0</v>
      </c>
      <c r="BO17" s="153"/>
      <c r="BP17" s="153"/>
      <c r="BQ17" s="18">
        <f t="shared" si="23"/>
        <v>0</v>
      </c>
      <c r="BR17" s="153"/>
      <c r="BS17" s="153"/>
      <c r="BT17" s="18">
        <f t="shared" si="24"/>
        <v>0</v>
      </c>
      <c r="BU17" s="152">
        <f t="shared" si="25"/>
        <v>0</v>
      </c>
      <c r="BV17" s="48"/>
      <c r="BW17" s="48"/>
      <c r="BX17" s="48"/>
      <c r="BY17" s="48"/>
      <c r="BZ17" s="48"/>
      <c r="CA17" s="48"/>
      <c r="CB17" s="48"/>
      <c r="CC17" s="48"/>
      <c r="CD17" s="48"/>
      <c r="CE17" s="48"/>
      <c r="CF17" s="48"/>
      <c r="CG17" s="48"/>
      <c r="CH17" s="48"/>
      <c r="CI17" s="48"/>
      <c r="CJ17" s="113">
        <f t="shared" si="26"/>
        <v>0</v>
      </c>
      <c r="CK17" s="152">
        <f t="shared" si="27"/>
        <v>0</v>
      </c>
      <c r="CL17" s="154"/>
      <c r="CM17" s="156" t="str">
        <f t="shared" si="0"/>
        <v/>
      </c>
      <c r="CN17" s="157" t="str">
        <f t="shared" si="1"/>
        <v/>
      </c>
      <c r="CO17" s="157" t="str">
        <f t="shared" si="28"/>
        <v/>
      </c>
      <c r="CP17" s="151">
        <f t="shared" si="29"/>
        <v>0</v>
      </c>
      <c r="CQ17" s="73" t="str">
        <f>IF(ISBLANK('ÁREA MEJORA COMPETENCIAL'!R17),"",IF(CO17="","",SUM(CP17,-CO17)))</f>
        <v/>
      </c>
      <c r="CR17" s="224" t="str">
        <f>IF(ISBLANK('ÁREA MEJORA COMPETENCIAL'!R17),"",IF(CO17="","VER RESULTADOS",(CP17/CO17)))</f>
        <v/>
      </c>
      <c r="CS17" s="128"/>
    </row>
    <row r="18" spans="1:97" ht="18" customHeight="1" x14ac:dyDescent="0.3">
      <c r="A18" s="319"/>
      <c r="B18" s="319"/>
      <c r="C18" s="228"/>
      <c r="D18" s="229"/>
      <c r="E18" s="131"/>
      <c r="F18" s="292"/>
      <c r="G18" s="293"/>
      <c r="H18" s="46"/>
      <c r="I18" s="46"/>
      <c r="J18" s="275"/>
      <c r="K18" s="276"/>
      <c r="L18" s="56"/>
      <c r="M18" s="56"/>
      <c r="N18" s="56"/>
      <c r="O18" s="56"/>
      <c r="P18" s="56"/>
      <c r="Q18" s="56"/>
      <c r="R18" s="47"/>
      <c r="S18" s="110" t="str">
        <f t="shared" si="2"/>
        <v/>
      </c>
      <c r="T18" s="110">
        <f t="shared" si="3"/>
        <v>0</v>
      </c>
      <c r="U18" s="111" t="str">
        <f t="shared" si="4"/>
        <v/>
      </c>
      <c r="V18" s="111" t="str">
        <f t="shared" si="5"/>
        <v/>
      </c>
      <c r="W18" s="112">
        <f t="shared" si="6"/>
        <v>0</v>
      </c>
      <c r="X18" s="182" t="str">
        <f t="shared" si="7"/>
        <v/>
      </c>
      <c r="Y18" s="150"/>
      <c r="Z18" s="54"/>
      <c r="AA18" s="54"/>
      <c r="AB18" s="49">
        <f t="shared" si="8"/>
        <v>0</v>
      </c>
      <c r="AC18" s="54"/>
      <c r="AD18" s="54"/>
      <c r="AE18" s="49">
        <f t="shared" si="9"/>
        <v>0</v>
      </c>
      <c r="AF18" s="54"/>
      <c r="AG18" s="54"/>
      <c r="AH18" s="49">
        <f t="shared" si="10"/>
        <v>0</v>
      </c>
      <c r="AI18" s="54"/>
      <c r="AJ18" s="54"/>
      <c r="AK18" s="49">
        <f t="shared" si="11"/>
        <v>0</v>
      </c>
      <c r="AL18" s="54"/>
      <c r="AM18" s="54"/>
      <c r="AN18" s="49">
        <f t="shared" si="12"/>
        <v>0</v>
      </c>
      <c r="AO18" s="151">
        <f t="shared" si="13"/>
        <v>0</v>
      </c>
      <c r="AP18" s="54"/>
      <c r="AQ18" s="54"/>
      <c r="AR18" s="49">
        <f t="shared" si="14"/>
        <v>0</v>
      </c>
      <c r="AS18" s="54"/>
      <c r="AT18" s="54"/>
      <c r="AU18" s="49">
        <f t="shared" si="15"/>
        <v>0</v>
      </c>
      <c r="AV18" s="54"/>
      <c r="AW18" s="54"/>
      <c r="AX18" s="49">
        <f t="shared" si="16"/>
        <v>0</v>
      </c>
      <c r="AY18" s="54"/>
      <c r="AZ18" s="54"/>
      <c r="BA18" s="49">
        <f t="shared" si="17"/>
        <v>0</v>
      </c>
      <c r="BB18" s="54"/>
      <c r="BC18" s="54"/>
      <c r="BD18" s="49">
        <f t="shared" si="18"/>
        <v>0</v>
      </c>
      <c r="BE18" s="152">
        <f t="shared" si="19"/>
        <v>0</v>
      </c>
      <c r="BF18" s="153"/>
      <c r="BG18" s="153"/>
      <c r="BH18" s="18">
        <f t="shared" si="20"/>
        <v>0</v>
      </c>
      <c r="BI18" s="153"/>
      <c r="BJ18" s="153"/>
      <c r="BK18" s="18">
        <f t="shared" si="21"/>
        <v>0</v>
      </c>
      <c r="BL18" s="153"/>
      <c r="BM18" s="153"/>
      <c r="BN18" s="18">
        <f t="shared" si="22"/>
        <v>0</v>
      </c>
      <c r="BO18" s="153"/>
      <c r="BP18" s="153"/>
      <c r="BQ18" s="18">
        <f t="shared" si="23"/>
        <v>0</v>
      </c>
      <c r="BR18" s="153"/>
      <c r="BS18" s="153"/>
      <c r="BT18" s="18">
        <f t="shared" si="24"/>
        <v>0</v>
      </c>
      <c r="BU18" s="152">
        <f t="shared" si="25"/>
        <v>0</v>
      </c>
      <c r="BV18" s="48"/>
      <c r="BW18" s="48"/>
      <c r="BX18" s="48"/>
      <c r="BY18" s="48"/>
      <c r="BZ18" s="48"/>
      <c r="CA18" s="48"/>
      <c r="CB18" s="48"/>
      <c r="CC18" s="48"/>
      <c r="CD18" s="48"/>
      <c r="CE18" s="48"/>
      <c r="CF18" s="48"/>
      <c r="CG18" s="48"/>
      <c r="CH18" s="48"/>
      <c r="CI18" s="48"/>
      <c r="CJ18" s="113">
        <f t="shared" si="26"/>
        <v>0</v>
      </c>
      <c r="CK18" s="152">
        <f t="shared" si="27"/>
        <v>0</v>
      </c>
      <c r="CL18" s="154"/>
      <c r="CM18" s="156" t="str">
        <f t="shared" si="0"/>
        <v/>
      </c>
      <c r="CN18" s="157" t="str">
        <f t="shared" si="1"/>
        <v/>
      </c>
      <c r="CO18" s="157" t="str">
        <f t="shared" si="28"/>
        <v/>
      </c>
      <c r="CP18" s="151">
        <f t="shared" si="29"/>
        <v>0</v>
      </c>
      <c r="CQ18" s="73" t="str">
        <f>IF(ISBLANK('ÁREA MEJORA COMPETENCIAL'!R18),"",IF(CO18="","",SUM(CP18,-CO18)))</f>
        <v/>
      </c>
      <c r="CR18" s="224" t="str">
        <f>IF(ISBLANK('ÁREA MEJORA COMPETENCIAL'!R18),"",IF(CO18="","VER RESULTADOS",(CP18/CO18)))</f>
        <v/>
      </c>
      <c r="CS18" s="128"/>
    </row>
    <row r="19" spans="1:97" ht="18" customHeight="1" x14ac:dyDescent="0.3">
      <c r="A19" s="319"/>
      <c r="B19" s="319"/>
      <c r="C19" s="228"/>
      <c r="D19" s="229"/>
      <c r="E19" s="131"/>
      <c r="F19" s="292"/>
      <c r="G19" s="293"/>
      <c r="H19" s="46"/>
      <c r="I19" s="46"/>
      <c r="J19" s="275"/>
      <c r="K19" s="276"/>
      <c r="L19" s="56"/>
      <c r="M19" s="56"/>
      <c r="N19" s="56"/>
      <c r="O19" s="56"/>
      <c r="P19" s="56"/>
      <c r="Q19" s="56"/>
      <c r="R19" s="47"/>
      <c r="S19" s="110" t="str">
        <f t="shared" si="2"/>
        <v/>
      </c>
      <c r="T19" s="110">
        <f t="shared" si="3"/>
        <v>0</v>
      </c>
      <c r="U19" s="111" t="str">
        <f t="shared" si="4"/>
        <v/>
      </c>
      <c r="V19" s="111" t="str">
        <f t="shared" si="5"/>
        <v/>
      </c>
      <c r="W19" s="112">
        <f t="shared" si="6"/>
        <v>0</v>
      </c>
      <c r="X19" s="182" t="str">
        <f t="shared" si="7"/>
        <v/>
      </c>
      <c r="Y19" s="150"/>
      <c r="Z19" s="54"/>
      <c r="AA19" s="54"/>
      <c r="AB19" s="49">
        <f t="shared" si="8"/>
        <v>0</v>
      </c>
      <c r="AC19" s="54"/>
      <c r="AD19" s="54"/>
      <c r="AE19" s="49">
        <f t="shared" si="9"/>
        <v>0</v>
      </c>
      <c r="AF19" s="54"/>
      <c r="AG19" s="54"/>
      <c r="AH19" s="49">
        <f t="shared" si="10"/>
        <v>0</v>
      </c>
      <c r="AI19" s="54"/>
      <c r="AJ19" s="54"/>
      <c r="AK19" s="49">
        <f t="shared" si="11"/>
        <v>0</v>
      </c>
      <c r="AL19" s="54"/>
      <c r="AM19" s="54"/>
      <c r="AN19" s="49">
        <f t="shared" si="12"/>
        <v>0</v>
      </c>
      <c r="AO19" s="151">
        <f t="shared" si="13"/>
        <v>0</v>
      </c>
      <c r="AP19" s="54"/>
      <c r="AQ19" s="54"/>
      <c r="AR19" s="49">
        <f t="shared" si="14"/>
        <v>0</v>
      </c>
      <c r="AS19" s="54"/>
      <c r="AT19" s="54"/>
      <c r="AU19" s="49">
        <f t="shared" si="15"/>
        <v>0</v>
      </c>
      <c r="AV19" s="54"/>
      <c r="AW19" s="54"/>
      <c r="AX19" s="49">
        <f t="shared" si="16"/>
        <v>0</v>
      </c>
      <c r="AY19" s="54"/>
      <c r="AZ19" s="54"/>
      <c r="BA19" s="49">
        <f t="shared" si="17"/>
        <v>0</v>
      </c>
      <c r="BB19" s="54"/>
      <c r="BC19" s="54"/>
      <c r="BD19" s="49">
        <f t="shared" si="18"/>
        <v>0</v>
      </c>
      <c r="BE19" s="152">
        <f t="shared" si="19"/>
        <v>0</v>
      </c>
      <c r="BF19" s="153"/>
      <c r="BG19" s="153"/>
      <c r="BH19" s="18">
        <f t="shared" si="20"/>
        <v>0</v>
      </c>
      <c r="BI19" s="153"/>
      <c r="BJ19" s="153"/>
      <c r="BK19" s="18">
        <f t="shared" si="21"/>
        <v>0</v>
      </c>
      <c r="BL19" s="153"/>
      <c r="BM19" s="153"/>
      <c r="BN19" s="18">
        <f t="shared" si="22"/>
        <v>0</v>
      </c>
      <c r="BO19" s="153"/>
      <c r="BP19" s="153"/>
      <c r="BQ19" s="18">
        <f t="shared" si="23"/>
        <v>0</v>
      </c>
      <c r="BR19" s="153"/>
      <c r="BS19" s="153"/>
      <c r="BT19" s="18">
        <f t="shared" si="24"/>
        <v>0</v>
      </c>
      <c r="BU19" s="152">
        <f t="shared" si="25"/>
        <v>0</v>
      </c>
      <c r="BV19" s="48"/>
      <c r="BW19" s="48"/>
      <c r="BX19" s="48"/>
      <c r="BY19" s="48"/>
      <c r="BZ19" s="48"/>
      <c r="CA19" s="48"/>
      <c r="CB19" s="48"/>
      <c r="CC19" s="48"/>
      <c r="CD19" s="48"/>
      <c r="CE19" s="48"/>
      <c r="CF19" s="48"/>
      <c r="CG19" s="48"/>
      <c r="CH19" s="48"/>
      <c r="CI19" s="48"/>
      <c r="CJ19" s="113">
        <f t="shared" si="26"/>
        <v>0</v>
      </c>
      <c r="CK19" s="152">
        <f t="shared" si="27"/>
        <v>0</v>
      </c>
      <c r="CL19" s="154"/>
      <c r="CM19" s="156" t="str">
        <f t="shared" si="0"/>
        <v/>
      </c>
      <c r="CN19" s="157" t="str">
        <f t="shared" si="1"/>
        <v/>
      </c>
      <c r="CO19" s="157" t="str">
        <f t="shared" si="28"/>
        <v/>
      </c>
      <c r="CP19" s="151">
        <f t="shared" si="29"/>
        <v>0</v>
      </c>
      <c r="CQ19" s="73" t="str">
        <f>IF(ISBLANK('ÁREA MEJORA COMPETENCIAL'!R19),"",IF(CO19="","",SUM(CP19,-CO19)))</f>
        <v/>
      </c>
      <c r="CR19" s="224" t="str">
        <f>IF(ISBLANK('ÁREA MEJORA COMPETENCIAL'!R19),"",IF(CO19="","VER RESULTADOS",(CP19/CO19)))</f>
        <v/>
      </c>
      <c r="CS19" s="128"/>
    </row>
    <row r="20" spans="1:97" ht="18" customHeight="1" x14ac:dyDescent="0.3">
      <c r="A20" s="319"/>
      <c r="B20" s="319"/>
      <c r="C20" s="228"/>
      <c r="D20" s="229"/>
      <c r="E20" s="131"/>
      <c r="F20" s="292"/>
      <c r="G20" s="293"/>
      <c r="H20" s="46"/>
      <c r="I20" s="46"/>
      <c r="J20" s="275"/>
      <c r="K20" s="276"/>
      <c r="L20" s="56"/>
      <c r="M20" s="56"/>
      <c r="N20" s="56"/>
      <c r="O20" s="56"/>
      <c r="P20" s="56"/>
      <c r="Q20" s="56"/>
      <c r="R20" s="47"/>
      <c r="S20" s="110" t="str">
        <f t="shared" si="2"/>
        <v/>
      </c>
      <c r="T20" s="110">
        <f t="shared" si="3"/>
        <v>0</v>
      </c>
      <c r="U20" s="111" t="str">
        <f t="shared" si="4"/>
        <v/>
      </c>
      <c r="V20" s="111" t="str">
        <f t="shared" si="5"/>
        <v/>
      </c>
      <c r="W20" s="112">
        <f t="shared" si="6"/>
        <v>0</v>
      </c>
      <c r="X20" s="182" t="str">
        <f t="shared" si="7"/>
        <v/>
      </c>
      <c r="Y20" s="150"/>
      <c r="Z20" s="54"/>
      <c r="AA20" s="54"/>
      <c r="AB20" s="49">
        <f t="shared" si="8"/>
        <v>0</v>
      </c>
      <c r="AC20" s="54"/>
      <c r="AD20" s="54"/>
      <c r="AE20" s="49">
        <f t="shared" si="9"/>
        <v>0</v>
      </c>
      <c r="AF20" s="54"/>
      <c r="AG20" s="54"/>
      <c r="AH20" s="49">
        <f t="shared" si="10"/>
        <v>0</v>
      </c>
      <c r="AI20" s="54"/>
      <c r="AJ20" s="54"/>
      <c r="AK20" s="49">
        <f t="shared" si="11"/>
        <v>0</v>
      </c>
      <c r="AL20" s="54"/>
      <c r="AM20" s="54"/>
      <c r="AN20" s="49">
        <f t="shared" si="12"/>
        <v>0</v>
      </c>
      <c r="AO20" s="151">
        <f t="shared" si="13"/>
        <v>0</v>
      </c>
      <c r="AP20" s="54"/>
      <c r="AQ20" s="54"/>
      <c r="AR20" s="49">
        <f t="shared" si="14"/>
        <v>0</v>
      </c>
      <c r="AS20" s="54"/>
      <c r="AT20" s="54"/>
      <c r="AU20" s="49">
        <f t="shared" si="15"/>
        <v>0</v>
      </c>
      <c r="AV20" s="54"/>
      <c r="AW20" s="54"/>
      <c r="AX20" s="49">
        <f t="shared" si="16"/>
        <v>0</v>
      </c>
      <c r="AY20" s="54"/>
      <c r="AZ20" s="54"/>
      <c r="BA20" s="49">
        <f t="shared" si="17"/>
        <v>0</v>
      </c>
      <c r="BB20" s="54"/>
      <c r="BC20" s="54"/>
      <c r="BD20" s="49">
        <f t="shared" si="18"/>
        <v>0</v>
      </c>
      <c r="BE20" s="152">
        <f t="shared" si="19"/>
        <v>0</v>
      </c>
      <c r="BF20" s="153"/>
      <c r="BG20" s="153"/>
      <c r="BH20" s="18">
        <f t="shared" si="20"/>
        <v>0</v>
      </c>
      <c r="BI20" s="153"/>
      <c r="BJ20" s="153"/>
      <c r="BK20" s="18">
        <f t="shared" si="21"/>
        <v>0</v>
      </c>
      <c r="BL20" s="153"/>
      <c r="BM20" s="153"/>
      <c r="BN20" s="18">
        <f t="shared" si="22"/>
        <v>0</v>
      </c>
      <c r="BO20" s="153"/>
      <c r="BP20" s="153"/>
      <c r="BQ20" s="18">
        <f t="shared" si="23"/>
        <v>0</v>
      </c>
      <c r="BR20" s="153"/>
      <c r="BS20" s="153"/>
      <c r="BT20" s="18">
        <f t="shared" si="24"/>
        <v>0</v>
      </c>
      <c r="BU20" s="152">
        <f t="shared" si="25"/>
        <v>0</v>
      </c>
      <c r="BV20" s="48"/>
      <c r="BW20" s="48"/>
      <c r="BX20" s="48"/>
      <c r="BY20" s="48"/>
      <c r="BZ20" s="48"/>
      <c r="CA20" s="48"/>
      <c r="CB20" s="48"/>
      <c r="CC20" s="48"/>
      <c r="CD20" s="48"/>
      <c r="CE20" s="48"/>
      <c r="CF20" s="48"/>
      <c r="CG20" s="48"/>
      <c r="CH20" s="48"/>
      <c r="CI20" s="48"/>
      <c r="CJ20" s="113">
        <f t="shared" si="26"/>
        <v>0</v>
      </c>
      <c r="CK20" s="152">
        <f t="shared" si="27"/>
        <v>0</v>
      </c>
      <c r="CL20" s="154"/>
      <c r="CM20" s="156" t="str">
        <f t="shared" si="0"/>
        <v/>
      </c>
      <c r="CN20" s="157" t="str">
        <f t="shared" si="1"/>
        <v/>
      </c>
      <c r="CO20" s="157" t="str">
        <f t="shared" si="28"/>
        <v/>
      </c>
      <c r="CP20" s="151">
        <f t="shared" si="29"/>
        <v>0</v>
      </c>
      <c r="CQ20" s="73" t="str">
        <f>IF(ISBLANK('ÁREA MEJORA COMPETENCIAL'!R20),"",IF(CO20="","",SUM(CP20,-CO20)))</f>
        <v/>
      </c>
      <c r="CR20" s="224" t="str">
        <f>IF(ISBLANK('ÁREA MEJORA COMPETENCIAL'!R20),"",IF(CO20="","VER RESULTADOS",(CP20/CO20)))</f>
        <v/>
      </c>
      <c r="CS20" s="128"/>
    </row>
    <row r="21" spans="1:97" ht="18" customHeight="1" x14ac:dyDescent="0.3">
      <c r="A21" s="319"/>
      <c r="B21" s="319"/>
      <c r="C21" s="228"/>
      <c r="D21" s="229"/>
      <c r="E21" s="131"/>
      <c r="F21" s="292"/>
      <c r="G21" s="293"/>
      <c r="H21" s="46"/>
      <c r="I21" s="46"/>
      <c r="J21" s="275"/>
      <c r="K21" s="276"/>
      <c r="L21" s="56"/>
      <c r="M21" s="56"/>
      <c r="N21" s="56"/>
      <c r="O21" s="56"/>
      <c r="P21" s="56"/>
      <c r="Q21" s="56"/>
      <c r="R21" s="47"/>
      <c r="S21" s="110" t="str">
        <f t="shared" si="2"/>
        <v/>
      </c>
      <c r="T21" s="110">
        <f t="shared" si="3"/>
        <v>0</v>
      </c>
      <c r="U21" s="111" t="str">
        <f t="shared" si="4"/>
        <v/>
      </c>
      <c r="V21" s="111" t="str">
        <f t="shared" si="5"/>
        <v/>
      </c>
      <c r="W21" s="112">
        <f t="shared" si="6"/>
        <v>0</v>
      </c>
      <c r="X21" s="182" t="str">
        <f t="shared" si="7"/>
        <v/>
      </c>
      <c r="Y21" s="150"/>
      <c r="Z21" s="54"/>
      <c r="AA21" s="54"/>
      <c r="AB21" s="49">
        <f t="shared" si="8"/>
        <v>0</v>
      </c>
      <c r="AC21" s="54"/>
      <c r="AD21" s="54"/>
      <c r="AE21" s="49">
        <f t="shared" si="9"/>
        <v>0</v>
      </c>
      <c r="AF21" s="54"/>
      <c r="AG21" s="54"/>
      <c r="AH21" s="49">
        <f t="shared" si="10"/>
        <v>0</v>
      </c>
      <c r="AI21" s="54"/>
      <c r="AJ21" s="54"/>
      <c r="AK21" s="49">
        <f t="shared" si="11"/>
        <v>0</v>
      </c>
      <c r="AL21" s="54"/>
      <c r="AM21" s="54"/>
      <c r="AN21" s="49">
        <f t="shared" si="12"/>
        <v>0</v>
      </c>
      <c r="AO21" s="151">
        <f t="shared" si="13"/>
        <v>0</v>
      </c>
      <c r="AP21" s="54"/>
      <c r="AQ21" s="54"/>
      <c r="AR21" s="49">
        <f t="shared" si="14"/>
        <v>0</v>
      </c>
      <c r="AS21" s="54"/>
      <c r="AT21" s="54"/>
      <c r="AU21" s="49">
        <f t="shared" si="15"/>
        <v>0</v>
      </c>
      <c r="AV21" s="54"/>
      <c r="AW21" s="54"/>
      <c r="AX21" s="49">
        <f t="shared" si="16"/>
        <v>0</v>
      </c>
      <c r="AY21" s="54"/>
      <c r="AZ21" s="54"/>
      <c r="BA21" s="49">
        <f t="shared" si="17"/>
        <v>0</v>
      </c>
      <c r="BB21" s="54"/>
      <c r="BC21" s="54"/>
      <c r="BD21" s="49">
        <f t="shared" si="18"/>
        <v>0</v>
      </c>
      <c r="BE21" s="152">
        <f t="shared" si="19"/>
        <v>0</v>
      </c>
      <c r="BF21" s="153"/>
      <c r="BG21" s="153"/>
      <c r="BH21" s="18">
        <f t="shared" si="20"/>
        <v>0</v>
      </c>
      <c r="BI21" s="153"/>
      <c r="BJ21" s="153"/>
      <c r="BK21" s="18">
        <f t="shared" si="21"/>
        <v>0</v>
      </c>
      <c r="BL21" s="153"/>
      <c r="BM21" s="153"/>
      <c r="BN21" s="18">
        <f t="shared" si="22"/>
        <v>0</v>
      </c>
      <c r="BO21" s="153"/>
      <c r="BP21" s="153"/>
      <c r="BQ21" s="18">
        <f t="shared" si="23"/>
        <v>0</v>
      </c>
      <c r="BR21" s="153"/>
      <c r="BS21" s="153"/>
      <c r="BT21" s="18">
        <f t="shared" si="24"/>
        <v>0</v>
      </c>
      <c r="BU21" s="152">
        <f t="shared" si="25"/>
        <v>0</v>
      </c>
      <c r="BV21" s="48"/>
      <c r="BW21" s="48"/>
      <c r="BX21" s="48"/>
      <c r="BY21" s="48"/>
      <c r="BZ21" s="48"/>
      <c r="CA21" s="48"/>
      <c r="CB21" s="48"/>
      <c r="CC21" s="48"/>
      <c r="CD21" s="48"/>
      <c r="CE21" s="48"/>
      <c r="CF21" s="48"/>
      <c r="CG21" s="48"/>
      <c r="CH21" s="48"/>
      <c r="CI21" s="48"/>
      <c r="CJ21" s="113">
        <f t="shared" si="26"/>
        <v>0</v>
      </c>
      <c r="CK21" s="152">
        <f t="shared" si="27"/>
        <v>0</v>
      </c>
      <c r="CL21" s="154"/>
      <c r="CM21" s="156" t="str">
        <f t="shared" si="0"/>
        <v/>
      </c>
      <c r="CN21" s="157" t="str">
        <f t="shared" si="1"/>
        <v/>
      </c>
      <c r="CO21" s="157" t="str">
        <f t="shared" si="28"/>
        <v/>
      </c>
      <c r="CP21" s="151">
        <f t="shared" si="29"/>
        <v>0</v>
      </c>
      <c r="CQ21" s="73" t="str">
        <f>IF(ISBLANK('ÁREA MEJORA COMPETENCIAL'!R21),"",IF(CO21="","",SUM(CP21,-CO21)))</f>
        <v/>
      </c>
      <c r="CR21" s="224" t="str">
        <f>IF(ISBLANK('ÁREA MEJORA COMPETENCIAL'!R21),"",IF(CO21="","VER RESULTADOS",(CP21/CO21)))</f>
        <v/>
      </c>
      <c r="CS21" s="128"/>
    </row>
    <row r="22" spans="1:97" ht="18" customHeight="1" x14ac:dyDescent="0.3">
      <c r="A22" s="319"/>
      <c r="B22" s="319"/>
      <c r="C22" s="228"/>
      <c r="D22" s="229"/>
      <c r="E22" s="131"/>
      <c r="F22" s="292"/>
      <c r="G22" s="293"/>
      <c r="H22" s="46"/>
      <c r="I22" s="46"/>
      <c r="J22" s="275"/>
      <c r="K22" s="276"/>
      <c r="L22" s="56"/>
      <c r="M22" s="56"/>
      <c r="N22" s="56"/>
      <c r="O22" s="56"/>
      <c r="P22" s="56"/>
      <c r="Q22" s="56"/>
      <c r="R22" s="47"/>
      <c r="S22" s="110" t="str">
        <f t="shared" si="2"/>
        <v/>
      </c>
      <c r="T22" s="110">
        <f t="shared" si="3"/>
        <v>0</v>
      </c>
      <c r="U22" s="111" t="str">
        <f t="shared" si="4"/>
        <v/>
      </c>
      <c r="V22" s="111" t="str">
        <f t="shared" si="5"/>
        <v/>
      </c>
      <c r="W22" s="112">
        <f t="shared" si="6"/>
        <v>0</v>
      </c>
      <c r="X22" s="182" t="str">
        <f t="shared" si="7"/>
        <v/>
      </c>
      <c r="Y22" s="150"/>
      <c r="Z22" s="54"/>
      <c r="AA22" s="54"/>
      <c r="AB22" s="49">
        <f t="shared" si="8"/>
        <v>0</v>
      </c>
      <c r="AC22" s="54"/>
      <c r="AD22" s="54"/>
      <c r="AE22" s="49">
        <f t="shared" si="9"/>
        <v>0</v>
      </c>
      <c r="AF22" s="54"/>
      <c r="AG22" s="54"/>
      <c r="AH22" s="49">
        <f t="shared" si="10"/>
        <v>0</v>
      </c>
      <c r="AI22" s="54"/>
      <c r="AJ22" s="54"/>
      <c r="AK22" s="49">
        <f t="shared" si="11"/>
        <v>0</v>
      </c>
      <c r="AL22" s="54"/>
      <c r="AM22" s="54"/>
      <c r="AN22" s="49">
        <f t="shared" si="12"/>
        <v>0</v>
      </c>
      <c r="AO22" s="151">
        <f t="shared" si="13"/>
        <v>0</v>
      </c>
      <c r="AP22" s="54"/>
      <c r="AQ22" s="54"/>
      <c r="AR22" s="49">
        <f t="shared" si="14"/>
        <v>0</v>
      </c>
      <c r="AS22" s="54"/>
      <c r="AT22" s="54"/>
      <c r="AU22" s="49">
        <f t="shared" si="15"/>
        <v>0</v>
      </c>
      <c r="AV22" s="54"/>
      <c r="AW22" s="54"/>
      <c r="AX22" s="49">
        <f t="shared" si="16"/>
        <v>0</v>
      </c>
      <c r="AY22" s="54"/>
      <c r="AZ22" s="54"/>
      <c r="BA22" s="49">
        <f t="shared" si="17"/>
        <v>0</v>
      </c>
      <c r="BB22" s="54"/>
      <c r="BC22" s="54"/>
      <c r="BD22" s="49">
        <f t="shared" si="18"/>
        <v>0</v>
      </c>
      <c r="BE22" s="152">
        <f t="shared" si="19"/>
        <v>0</v>
      </c>
      <c r="BF22" s="153"/>
      <c r="BG22" s="153"/>
      <c r="BH22" s="18">
        <f t="shared" si="20"/>
        <v>0</v>
      </c>
      <c r="BI22" s="153"/>
      <c r="BJ22" s="153"/>
      <c r="BK22" s="18">
        <f t="shared" si="21"/>
        <v>0</v>
      </c>
      <c r="BL22" s="153"/>
      <c r="BM22" s="153"/>
      <c r="BN22" s="18">
        <f t="shared" si="22"/>
        <v>0</v>
      </c>
      <c r="BO22" s="153"/>
      <c r="BP22" s="153"/>
      <c r="BQ22" s="18">
        <f t="shared" si="23"/>
        <v>0</v>
      </c>
      <c r="BR22" s="153"/>
      <c r="BS22" s="153"/>
      <c r="BT22" s="18">
        <f t="shared" si="24"/>
        <v>0</v>
      </c>
      <c r="BU22" s="152">
        <f t="shared" si="25"/>
        <v>0</v>
      </c>
      <c r="BV22" s="48"/>
      <c r="BW22" s="48"/>
      <c r="BX22" s="48"/>
      <c r="BY22" s="48"/>
      <c r="BZ22" s="48"/>
      <c r="CA22" s="48"/>
      <c r="CB22" s="48"/>
      <c r="CC22" s="48"/>
      <c r="CD22" s="48"/>
      <c r="CE22" s="48"/>
      <c r="CF22" s="48"/>
      <c r="CG22" s="48"/>
      <c r="CH22" s="48"/>
      <c r="CI22" s="48"/>
      <c r="CJ22" s="113">
        <f t="shared" si="26"/>
        <v>0</v>
      </c>
      <c r="CK22" s="152">
        <f t="shared" si="27"/>
        <v>0</v>
      </c>
      <c r="CL22" s="154"/>
      <c r="CM22" s="156" t="str">
        <f t="shared" si="0"/>
        <v/>
      </c>
      <c r="CN22" s="157" t="str">
        <f t="shared" si="1"/>
        <v/>
      </c>
      <c r="CO22" s="157" t="str">
        <f t="shared" si="28"/>
        <v/>
      </c>
      <c r="CP22" s="151">
        <f t="shared" si="29"/>
        <v>0</v>
      </c>
      <c r="CQ22" s="73" t="str">
        <f>IF(ISBLANK('ÁREA MEJORA COMPETENCIAL'!R22),"",IF(CO22="","",SUM(CP22,-CO22)))</f>
        <v/>
      </c>
      <c r="CR22" s="224" t="str">
        <f>IF(ISBLANK('ÁREA MEJORA COMPETENCIAL'!R22),"",IF(CO22="","VER RESULTADOS",(CP22/CO22)))</f>
        <v/>
      </c>
      <c r="CS22" s="128"/>
    </row>
    <row r="23" spans="1:97" ht="18" customHeight="1" x14ac:dyDescent="0.3">
      <c r="A23" s="319"/>
      <c r="B23" s="319"/>
      <c r="C23" s="228"/>
      <c r="D23" s="229"/>
      <c r="E23" s="131"/>
      <c r="F23" s="292"/>
      <c r="G23" s="293"/>
      <c r="H23" s="46"/>
      <c r="I23" s="46"/>
      <c r="J23" s="275"/>
      <c r="K23" s="276"/>
      <c r="L23" s="56"/>
      <c r="M23" s="56"/>
      <c r="N23" s="56"/>
      <c r="O23" s="56"/>
      <c r="P23" s="56"/>
      <c r="Q23" s="56"/>
      <c r="R23" s="47"/>
      <c r="S23" s="110" t="str">
        <f t="shared" si="2"/>
        <v/>
      </c>
      <c r="T23" s="110">
        <f t="shared" si="3"/>
        <v>0</v>
      </c>
      <c r="U23" s="111" t="str">
        <f t="shared" si="4"/>
        <v/>
      </c>
      <c r="V23" s="111" t="str">
        <f t="shared" si="5"/>
        <v/>
      </c>
      <c r="W23" s="112">
        <f t="shared" si="6"/>
        <v>0</v>
      </c>
      <c r="X23" s="182" t="str">
        <f t="shared" si="7"/>
        <v/>
      </c>
      <c r="Y23" s="150"/>
      <c r="Z23" s="54"/>
      <c r="AA23" s="54"/>
      <c r="AB23" s="49">
        <f t="shared" si="8"/>
        <v>0</v>
      </c>
      <c r="AC23" s="54"/>
      <c r="AD23" s="54"/>
      <c r="AE23" s="49">
        <f t="shared" si="9"/>
        <v>0</v>
      </c>
      <c r="AF23" s="54"/>
      <c r="AG23" s="54"/>
      <c r="AH23" s="49">
        <f t="shared" si="10"/>
        <v>0</v>
      </c>
      <c r="AI23" s="54"/>
      <c r="AJ23" s="54"/>
      <c r="AK23" s="49">
        <f t="shared" si="11"/>
        <v>0</v>
      </c>
      <c r="AL23" s="54"/>
      <c r="AM23" s="54"/>
      <c r="AN23" s="49">
        <f t="shared" si="12"/>
        <v>0</v>
      </c>
      <c r="AO23" s="151">
        <f t="shared" si="13"/>
        <v>0</v>
      </c>
      <c r="AP23" s="54"/>
      <c r="AQ23" s="54"/>
      <c r="AR23" s="49">
        <f t="shared" si="14"/>
        <v>0</v>
      </c>
      <c r="AS23" s="54"/>
      <c r="AT23" s="54"/>
      <c r="AU23" s="49">
        <f t="shared" si="15"/>
        <v>0</v>
      </c>
      <c r="AV23" s="54"/>
      <c r="AW23" s="54"/>
      <c r="AX23" s="49">
        <f t="shared" si="16"/>
        <v>0</v>
      </c>
      <c r="AY23" s="54"/>
      <c r="AZ23" s="54"/>
      <c r="BA23" s="49">
        <f t="shared" si="17"/>
        <v>0</v>
      </c>
      <c r="BB23" s="54"/>
      <c r="BC23" s="54"/>
      <c r="BD23" s="49">
        <f t="shared" si="18"/>
        <v>0</v>
      </c>
      <c r="BE23" s="152">
        <f t="shared" si="19"/>
        <v>0</v>
      </c>
      <c r="BF23" s="153"/>
      <c r="BG23" s="153"/>
      <c r="BH23" s="18">
        <f t="shared" si="20"/>
        <v>0</v>
      </c>
      <c r="BI23" s="153"/>
      <c r="BJ23" s="153"/>
      <c r="BK23" s="18">
        <f t="shared" si="21"/>
        <v>0</v>
      </c>
      <c r="BL23" s="153"/>
      <c r="BM23" s="153"/>
      <c r="BN23" s="18">
        <f t="shared" si="22"/>
        <v>0</v>
      </c>
      <c r="BO23" s="153"/>
      <c r="BP23" s="153"/>
      <c r="BQ23" s="18">
        <f t="shared" si="23"/>
        <v>0</v>
      </c>
      <c r="BR23" s="153"/>
      <c r="BS23" s="153"/>
      <c r="BT23" s="18">
        <f t="shared" si="24"/>
        <v>0</v>
      </c>
      <c r="BU23" s="152">
        <f t="shared" si="25"/>
        <v>0</v>
      </c>
      <c r="BV23" s="48"/>
      <c r="BW23" s="48"/>
      <c r="BX23" s="48"/>
      <c r="BY23" s="48"/>
      <c r="BZ23" s="48"/>
      <c r="CA23" s="48"/>
      <c r="CB23" s="48"/>
      <c r="CC23" s="48"/>
      <c r="CD23" s="48"/>
      <c r="CE23" s="48"/>
      <c r="CF23" s="48"/>
      <c r="CG23" s="48"/>
      <c r="CH23" s="48"/>
      <c r="CI23" s="48"/>
      <c r="CJ23" s="113">
        <f t="shared" si="26"/>
        <v>0</v>
      </c>
      <c r="CK23" s="152">
        <f t="shared" si="27"/>
        <v>0</v>
      </c>
      <c r="CL23" s="154"/>
      <c r="CM23" s="156" t="str">
        <f t="shared" si="0"/>
        <v/>
      </c>
      <c r="CN23" s="157" t="str">
        <f t="shared" si="1"/>
        <v/>
      </c>
      <c r="CO23" s="157" t="str">
        <f t="shared" si="28"/>
        <v/>
      </c>
      <c r="CP23" s="151">
        <f t="shared" si="29"/>
        <v>0</v>
      </c>
      <c r="CQ23" s="73" t="str">
        <f>IF(ISBLANK('ÁREA MEJORA COMPETENCIAL'!R23),"",IF(CO23="","",SUM(CP23,-CO23)))</f>
        <v/>
      </c>
      <c r="CR23" s="224" t="str">
        <f>IF(ISBLANK('ÁREA MEJORA COMPETENCIAL'!R23),"",IF(CO23="","VER RESULTADOS",(CP23/CO23)))</f>
        <v/>
      </c>
      <c r="CS23" s="128"/>
    </row>
    <row r="24" spans="1:97" ht="18" customHeight="1" x14ac:dyDescent="0.3">
      <c r="A24" s="319"/>
      <c r="B24" s="319"/>
      <c r="C24" s="228"/>
      <c r="D24" s="229"/>
      <c r="E24" s="131"/>
      <c r="F24" s="292"/>
      <c r="G24" s="293"/>
      <c r="H24" s="46"/>
      <c r="I24" s="46"/>
      <c r="J24" s="275"/>
      <c r="K24" s="276"/>
      <c r="L24" s="56"/>
      <c r="M24" s="56"/>
      <c r="N24" s="56"/>
      <c r="O24" s="56"/>
      <c r="P24" s="56"/>
      <c r="Q24" s="56"/>
      <c r="R24" s="47"/>
      <c r="S24" s="110" t="str">
        <f t="shared" si="2"/>
        <v/>
      </c>
      <c r="T24" s="110">
        <f t="shared" si="3"/>
        <v>0</v>
      </c>
      <c r="U24" s="111" t="str">
        <f t="shared" si="4"/>
        <v/>
      </c>
      <c r="V24" s="111" t="str">
        <f t="shared" si="5"/>
        <v/>
      </c>
      <c r="W24" s="112">
        <f t="shared" si="6"/>
        <v>0</v>
      </c>
      <c r="X24" s="182" t="str">
        <f t="shared" si="7"/>
        <v/>
      </c>
      <c r="Y24" s="150"/>
      <c r="Z24" s="54"/>
      <c r="AA24" s="54"/>
      <c r="AB24" s="49">
        <f t="shared" si="8"/>
        <v>0</v>
      </c>
      <c r="AC24" s="54"/>
      <c r="AD24" s="54"/>
      <c r="AE24" s="49">
        <f t="shared" si="9"/>
        <v>0</v>
      </c>
      <c r="AF24" s="54"/>
      <c r="AG24" s="54"/>
      <c r="AH24" s="49">
        <f t="shared" si="10"/>
        <v>0</v>
      </c>
      <c r="AI24" s="54"/>
      <c r="AJ24" s="54"/>
      <c r="AK24" s="49">
        <f t="shared" si="11"/>
        <v>0</v>
      </c>
      <c r="AL24" s="54"/>
      <c r="AM24" s="54"/>
      <c r="AN24" s="49">
        <f t="shared" si="12"/>
        <v>0</v>
      </c>
      <c r="AO24" s="151">
        <f t="shared" si="13"/>
        <v>0</v>
      </c>
      <c r="AP24" s="54"/>
      <c r="AQ24" s="54"/>
      <c r="AR24" s="49">
        <f t="shared" si="14"/>
        <v>0</v>
      </c>
      <c r="AS24" s="54"/>
      <c r="AT24" s="54"/>
      <c r="AU24" s="49">
        <f t="shared" si="15"/>
        <v>0</v>
      </c>
      <c r="AV24" s="54"/>
      <c r="AW24" s="54"/>
      <c r="AX24" s="49">
        <f t="shared" si="16"/>
        <v>0</v>
      </c>
      <c r="AY24" s="54"/>
      <c r="AZ24" s="54"/>
      <c r="BA24" s="49">
        <f t="shared" si="17"/>
        <v>0</v>
      </c>
      <c r="BB24" s="54"/>
      <c r="BC24" s="54"/>
      <c r="BD24" s="49">
        <f t="shared" si="18"/>
        <v>0</v>
      </c>
      <c r="BE24" s="152">
        <f t="shared" si="19"/>
        <v>0</v>
      </c>
      <c r="BF24" s="153"/>
      <c r="BG24" s="153"/>
      <c r="BH24" s="18">
        <f t="shared" si="20"/>
        <v>0</v>
      </c>
      <c r="BI24" s="153"/>
      <c r="BJ24" s="153"/>
      <c r="BK24" s="18">
        <f t="shared" si="21"/>
        <v>0</v>
      </c>
      <c r="BL24" s="153"/>
      <c r="BM24" s="153"/>
      <c r="BN24" s="18">
        <f t="shared" si="22"/>
        <v>0</v>
      </c>
      <c r="BO24" s="153"/>
      <c r="BP24" s="153"/>
      <c r="BQ24" s="18">
        <f t="shared" si="23"/>
        <v>0</v>
      </c>
      <c r="BR24" s="153"/>
      <c r="BS24" s="153"/>
      <c r="BT24" s="18">
        <f t="shared" si="24"/>
        <v>0</v>
      </c>
      <c r="BU24" s="152">
        <f t="shared" si="25"/>
        <v>0</v>
      </c>
      <c r="BV24" s="48"/>
      <c r="BW24" s="48"/>
      <c r="BX24" s="48"/>
      <c r="BY24" s="48"/>
      <c r="BZ24" s="48"/>
      <c r="CA24" s="48"/>
      <c r="CB24" s="48"/>
      <c r="CC24" s="48"/>
      <c r="CD24" s="48"/>
      <c r="CE24" s="48"/>
      <c r="CF24" s="48"/>
      <c r="CG24" s="48"/>
      <c r="CH24" s="48"/>
      <c r="CI24" s="48"/>
      <c r="CJ24" s="113">
        <f t="shared" si="26"/>
        <v>0</v>
      </c>
      <c r="CK24" s="152">
        <f t="shared" si="27"/>
        <v>0</v>
      </c>
      <c r="CL24" s="154"/>
      <c r="CM24" s="156" t="str">
        <f t="shared" si="0"/>
        <v/>
      </c>
      <c r="CN24" s="157" t="str">
        <f t="shared" si="1"/>
        <v/>
      </c>
      <c r="CO24" s="157" t="str">
        <f t="shared" si="28"/>
        <v/>
      </c>
      <c r="CP24" s="151">
        <f t="shared" si="29"/>
        <v>0</v>
      </c>
      <c r="CQ24" s="73" t="str">
        <f>IF(ISBLANK('ÁREA MEJORA COMPETENCIAL'!R24),"",IF(CO24="","",SUM(CP24,-CO24)))</f>
        <v/>
      </c>
      <c r="CR24" s="224" t="str">
        <f>IF(ISBLANK('ÁREA MEJORA COMPETENCIAL'!R24),"",IF(CO24="","VER RESULTADOS",(CP24/CO24)))</f>
        <v/>
      </c>
      <c r="CS24" s="128"/>
    </row>
    <row r="25" spans="1:97" ht="18" customHeight="1" x14ac:dyDescent="0.3">
      <c r="A25" s="319"/>
      <c r="B25" s="319"/>
      <c r="C25" s="228"/>
      <c r="D25" s="229"/>
      <c r="E25" s="131"/>
      <c r="F25" s="292"/>
      <c r="G25" s="293"/>
      <c r="H25" s="46"/>
      <c r="I25" s="46"/>
      <c r="J25" s="275"/>
      <c r="K25" s="276"/>
      <c r="L25" s="56"/>
      <c r="M25" s="56"/>
      <c r="N25" s="56"/>
      <c r="O25" s="56"/>
      <c r="P25" s="56"/>
      <c r="Q25" s="56"/>
      <c r="R25" s="47"/>
      <c r="S25" s="110" t="str">
        <f t="shared" si="2"/>
        <v/>
      </c>
      <c r="T25" s="110">
        <f t="shared" si="3"/>
        <v>0</v>
      </c>
      <c r="U25" s="111" t="str">
        <f t="shared" si="4"/>
        <v/>
      </c>
      <c r="V25" s="111" t="str">
        <f t="shared" si="5"/>
        <v/>
      </c>
      <c r="W25" s="112">
        <f t="shared" si="6"/>
        <v>0</v>
      </c>
      <c r="X25" s="182" t="str">
        <f t="shared" si="7"/>
        <v/>
      </c>
      <c r="Y25" s="150"/>
      <c r="Z25" s="54"/>
      <c r="AA25" s="54"/>
      <c r="AB25" s="49">
        <f t="shared" si="8"/>
        <v>0</v>
      </c>
      <c r="AC25" s="54"/>
      <c r="AD25" s="54"/>
      <c r="AE25" s="49">
        <f t="shared" si="9"/>
        <v>0</v>
      </c>
      <c r="AF25" s="54"/>
      <c r="AG25" s="54"/>
      <c r="AH25" s="49">
        <f t="shared" si="10"/>
        <v>0</v>
      </c>
      <c r="AI25" s="54"/>
      <c r="AJ25" s="54"/>
      <c r="AK25" s="49">
        <f t="shared" si="11"/>
        <v>0</v>
      </c>
      <c r="AL25" s="54"/>
      <c r="AM25" s="54"/>
      <c r="AN25" s="49">
        <f t="shared" si="12"/>
        <v>0</v>
      </c>
      <c r="AO25" s="151">
        <f t="shared" si="13"/>
        <v>0</v>
      </c>
      <c r="AP25" s="54"/>
      <c r="AQ25" s="54"/>
      <c r="AR25" s="49">
        <f t="shared" si="14"/>
        <v>0</v>
      </c>
      <c r="AS25" s="54"/>
      <c r="AT25" s="54"/>
      <c r="AU25" s="49">
        <f t="shared" si="15"/>
        <v>0</v>
      </c>
      <c r="AV25" s="54"/>
      <c r="AW25" s="54"/>
      <c r="AX25" s="49">
        <f t="shared" si="16"/>
        <v>0</v>
      </c>
      <c r="AY25" s="54"/>
      <c r="AZ25" s="54"/>
      <c r="BA25" s="49">
        <f t="shared" si="17"/>
        <v>0</v>
      </c>
      <c r="BB25" s="54"/>
      <c r="BC25" s="54"/>
      <c r="BD25" s="49">
        <f t="shared" si="18"/>
        <v>0</v>
      </c>
      <c r="BE25" s="152">
        <f t="shared" si="19"/>
        <v>0</v>
      </c>
      <c r="BF25" s="153"/>
      <c r="BG25" s="153"/>
      <c r="BH25" s="18">
        <f t="shared" si="20"/>
        <v>0</v>
      </c>
      <c r="BI25" s="153"/>
      <c r="BJ25" s="153"/>
      <c r="BK25" s="18">
        <f t="shared" si="21"/>
        <v>0</v>
      </c>
      <c r="BL25" s="153"/>
      <c r="BM25" s="153"/>
      <c r="BN25" s="18">
        <f t="shared" si="22"/>
        <v>0</v>
      </c>
      <c r="BO25" s="153"/>
      <c r="BP25" s="153"/>
      <c r="BQ25" s="18">
        <f t="shared" si="23"/>
        <v>0</v>
      </c>
      <c r="BR25" s="153"/>
      <c r="BS25" s="153"/>
      <c r="BT25" s="18">
        <f t="shared" si="24"/>
        <v>0</v>
      </c>
      <c r="BU25" s="152">
        <f t="shared" si="25"/>
        <v>0</v>
      </c>
      <c r="BV25" s="48"/>
      <c r="BW25" s="48"/>
      <c r="BX25" s="48"/>
      <c r="BY25" s="48"/>
      <c r="BZ25" s="48"/>
      <c r="CA25" s="48"/>
      <c r="CB25" s="48"/>
      <c r="CC25" s="48"/>
      <c r="CD25" s="48"/>
      <c r="CE25" s="48"/>
      <c r="CF25" s="48"/>
      <c r="CG25" s="48"/>
      <c r="CH25" s="48"/>
      <c r="CI25" s="48"/>
      <c r="CJ25" s="113">
        <f t="shared" si="26"/>
        <v>0</v>
      </c>
      <c r="CK25" s="152">
        <f t="shared" si="27"/>
        <v>0</v>
      </c>
      <c r="CL25" s="154"/>
      <c r="CM25" s="156" t="str">
        <f t="shared" si="0"/>
        <v/>
      </c>
      <c r="CN25" s="157" t="str">
        <f t="shared" si="1"/>
        <v/>
      </c>
      <c r="CO25" s="157" t="str">
        <f t="shared" si="28"/>
        <v/>
      </c>
      <c r="CP25" s="151">
        <f t="shared" si="29"/>
        <v>0</v>
      </c>
      <c r="CQ25" s="73" t="str">
        <f>IF(ISBLANK('ÁREA MEJORA COMPETENCIAL'!R25),"",IF(CO25="","",SUM(CP25,-CO25)))</f>
        <v/>
      </c>
      <c r="CR25" s="224" t="str">
        <f>IF(ISBLANK('ÁREA MEJORA COMPETENCIAL'!R25),"",IF(CO25="","VER RESULTADOS",(CP25/CO25)))</f>
        <v/>
      </c>
      <c r="CS25" s="128"/>
    </row>
    <row r="26" spans="1:97" ht="18" customHeight="1" x14ac:dyDescent="0.3">
      <c r="A26" s="319"/>
      <c r="B26" s="319"/>
      <c r="C26" s="228"/>
      <c r="D26" s="229"/>
      <c r="E26" s="131"/>
      <c r="F26" s="292"/>
      <c r="G26" s="293"/>
      <c r="H26" s="46"/>
      <c r="I26" s="46"/>
      <c r="J26" s="275"/>
      <c r="K26" s="276"/>
      <c r="L26" s="56"/>
      <c r="M26" s="56"/>
      <c r="N26" s="56"/>
      <c r="O26" s="56"/>
      <c r="P26" s="56"/>
      <c r="Q26" s="56"/>
      <c r="R26" s="47"/>
      <c r="S26" s="110" t="str">
        <f t="shared" si="2"/>
        <v/>
      </c>
      <c r="T26" s="110">
        <f t="shared" si="3"/>
        <v>0</v>
      </c>
      <c r="U26" s="111" t="str">
        <f t="shared" si="4"/>
        <v/>
      </c>
      <c r="V26" s="111" t="str">
        <f t="shared" si="5"/>
        <v/>
      </c>
      <c r="W26" s="112">
        <f t="shared" si="6"/>
        <v>0</v>
      </c>
      <c r="X26" s="182" t="str">
        <f t="shared" si="7"/>
        <v/>
      </c>
      <c r="Y26" s="150"/>
      <c r="Z26" s="54"/>
      <c r="AA26" s="54"/>
      <c r="AB26" s="49">
        <f t="shared" si="8"/>
        <v>0</v>
      </c>
      <c r="AC26" s="54"/>
      <c r="AD26" s="54"/>
      <c r="AE26" s="49">
        <f t="shared" si="9"/>
        <v>0</v>
      </c>
      <c r="AF26" s="54"/>
      <c r="AG26" s="54"/>
      <c r="AH26" s="49">
        <f t="shared" si="10"/>
        <v>0</v>
      </c>
      <c r="AI26" s="54"/>
      <c r="AJ26" s="54"/>
      <c r="AK26" s="49">
        <f t="shared" si="11"/>
        <v>0</v>
      </c>
      <c r="AL26" s="54"/>
      <c r="AM26" s="54"/>
      <c r="AN26" s="49">
        <f t="shared" si="12"/>
        <v>0</v>
      </c>
      <c r="AO26" s="151">
        <f t="shared" si="13"/>
        <v>0</v>
      </c>
      <c r="AP26" s="54"/>
      <c r="AQ26" s="54"/>
      <c r="AR26" s="49">
        <f t="shared" si="14"/>
        <v>0</v>
      </c>
      <c r="AS26" s="54"/>
      <c r="AT26" s="54"/>
      <c r="AU26" s="49">
        <f t="shared" si="15"/>
        <v>0</v>
      </c>
      <c r="AV26" s="54"/>
      <c r="AW26" s="54"/>
      <c r="AX26" s="49">
        <f t="shared" si="16"/>
        <v>0</v>
      </c>
      <c r="AY26" s="54"/>
      <c r="AZ26" s="54"/>
      <c r="BA26" s="49">
        <f t="shared" si="17"/>
        <v>0</v>
      </c>
      <c r="BB26" s="54"/>
      <c r="BC26" s="54"/>
      <c r="BD26" s="49">
        <f t="shared" si="18"/>
        <v>0</v>
      </c>
      <c r="BE26" s="152">
        <f t="shared" si="19"/>
        <v>0</v>
      </c>
      <c r="BF26" s="153"/>
      <c r="BG26" s="153"/>
      <c r="BH26" s="18">
        <f t="shared" si="20"/>
        <v>0</v>
      </c>
      <c r="BI26" s="153"/>
      <c r="BJ26" s="153"/>
      <c r="BK26" s="18">
        <f t="shared" si="21"/>
        <v>0</v>
      </c>
      <c r="BL26" s="153"/>
      <c r="BM26" s="153"/>
      <c r="BN26" s="18">
        <f t="shared" si="22"/>
        <v>0</v>
      </c>
      <c r="BO26" s="153"/>
      <c r="BP26" s="153"/>
      <c r="BQ26" s="18">
        <f t="shared" si="23"/>
        <v>0</v>
      </c>
      <c r="BR26" s="153"/>
      <c r="BS26" s="153"/>
      <c r="BT26" s="18">
        <f t="shared" si="24"/>
        <v>0</v>
      </c>
      <c r="BU26" s="152">
        <f t="shared" si="25"/>
        <v>0</v>
      </c>
      <c r="BV26" s="48"/>
      <c r="BW26" s="48"/>
      <c r="BX26" s="48"/>
      <c r="BY26" s="48"/>
      <c r="BZ26" s="48"/>
      <c r="CA26" s="48"/>
      <c r="CB26" s="48"/>
      <c r="CC26" s="48"/>
      <c r="CD26" s="48"/>
      <c r="CE26" s="48"/>
      <c r="CF26" s="48"/>
      <c r="CG26" s="48"/>
      <c r="CH26" s="48"/>
      <c r="CI26" s="48"/>
      <c r="CJ26" s="113">
        <f t="shared" si="26"/>
        <v>0</v>
      </c>
      <c r="CK26" s="152">
        <f t="shared" si="27"/>
        <v>0</v>
      </c>
      <c r="CL26" s="154"/>
      <c r="CM26" s="156" t="str">
        <f t="shared" si="0"/>
        <v/>
      </c>
      <c r="CN26" s="157" t="str">
        <f t="shared" si="1"/>
        <v/>
      </c>
      <c r="CO26" s="157" t="str">
        <f t="shared" si="28"/>
        <v/>
      </c>
      <c r="CP26" s="151">
        <f t="shared" si="29"/>
        <v>0</v>
      </c>
      <c r="CQ26" s="73" t="str">
        <f>IF(ISBLANK('ÁREA MEJORA COMPETENCIAL'!R26),"",IF(CO26="","",SUM(CP26,-CO26)))</f>
        <v/>
      </c>
      <c r="CR26" s="224" t="str">
        <f>IF(ISBLANK('ÁREA MEJORA COMPETENCIAL'!R26),"",IF(CO26="","VER RESULTADOS",(CP26/CO26)))</f>
        <v/>
      </c>
      <c r="CS26" s="128"/>
    </row>
    <row r="27" spans="1:97" ht="18" customHeight="1" x14ac:dyDescent="0.3">
      <c r="A27" s="319"/>
      <c r="B27" s="319"/>
      <c r="C27" s="228"/>
      <c r="D27" s="229"/>
      <c r="E27" s="131"/>
      <c r="F27" s="292"/>
      <c r="G27" s="293"/>
      <c r="H27" s="46"/>
      <c r="I27" s="46"/>
      <c r="J27" s="275"/>
      <c r="K27" s="276"/>
      <c r="L27" s="56"/>
      <c r="M27" s="56"/>
      <c r="N27" s="56"/>
      <c r="O27" s="56"/>
      <c r="P27" s="56"/>
      <c r="Q27" s="56"/>
      <c r="R27" s="47"/>
      <c r="S27" s="110" t="str">
        <f t="shared" si="2"/>
        <v/>
      </c>
      <c r="T27" s="110">
        <f t="shared" si="3"/>
        <v>0</v>
      </c>
      <c r="U27" s="111" t="str">
        <f t="shared" si="4"/>
        <v/>
      </c>
      <c r="V27" s="111" t="str">
        <f t="shared" si="5"/>
        <v/>
      </c>
      <c r="W27" s="112">
        <f t="shared" si="6"/>
        <v>0</v>
      </c>
      <c r="X27" s="182" t="str">
        <f t="shared" si="7"/>
        <v/>
      </c>
      <c r="Y27" s="150"/>
      <c r="Z27" s="54"/>
      <c r="AA27" s="54"/>
      <c r="AB27" s="49">
        <f t="shared" si="8"/>
        <v>0</v>
      </c>
      <c r="AC27" s="54"/>
      <c r="AD27" s="54"/>
      <c r="AE27" s="49">
        <f t="shared" si="9"/>
        <v>0</v>
      </c>
      <c r="AF27" s="54"/>
      <c r="AG27" s="54"/>
      <c r="AH27" s="49">
        <f t="shared" si="10"/>
        <v>0</v>
      </c>
      <c r="AI27" s="54"/>
      <c r="AJ27" s="54"/>
      <c r="AK27" s="49">
        <f t="shared" si="11"/>
        <v>0</v>
      </c>
      <c r="AL27" s="54"/>
      <c r="AM27" s="54"/>
      <c r="AN27" s="49">
        <f t="shared" si="12"/>
        <v>0</v>
      </c>
      <c r="AO27" s="151">
        <f t="shared" si="13"/>
        <v>0</v>
      </c>
      <c r="AP27" s="54"/>
      <c r="AQ27" s="54"/>
      <c r="AR27" s="49">
        <f t="shared" si="14"/>
        <v>0</v>
      </c>
      <c r="AS27" s="54"/>
      <c r="AT27" s="54"/>
      <c r="AU27" s="49">
        <f t="shared" si="15"/>
        <v>0</v>
      </c>
      <c r="AV27" s="54"/>
      <c r="AW27" s="54"/>
      <c r="AX27" s="49">
        <f t="shared" si="16"/>
        <v>0</v>
      </c>
      <c r="AY27" s="54"/>
      <c r="AZ27" s="54"/>
      <c r="BA27" s="49">
        <f t="shared" si="17"/>
        <v>0</v>
      </c>
      <c r="BB27" s="54"/>
      <c r="BC27" s="54"/>
      <c r="BD27" s="49">
        <f t="shared" si="18"/>
        <v>0</v>
      </c>
      <c r="BE27" s="152">
        <f t="shared" si="19"/>
        <v>0</v>
      </c>
      <c r="BF27" s="153"/>
      <c r="BG27" s="153"/>
      <c r="BH27" s="18">
        <f t="shared" si="20"/>
        <v>0</v>
      </c>
      <c r="BI27" s="153"/>
      <c r="BJ27" s="153"/>
      <c r="BK27" s="18">
        <f t="shared" si="21"/>
        <v>0</v>
      </c>
      <c r="BL27" s="153"/>
      <c r="BM27" s="153"/>
      <c r="BN27" s="18">
        <f t="shared" si="22"/>
        <v>0</v>
      </c>
      <c r="BO27" s="153"/>
      <c r="BP27" s="153"/>
      <c r="BQ27" s="18">
        <f t="shared" si="23"/>
        <v>0</v>
      </c>
      <c r="BR27" s="153"/>
      <c r="BS27" s="153"/>
      <c r="BT27" s="18">
        <f t="shared" si="24"/>
        <v>0</v>
      </c>
      <c r="BU27" s="152">
        <f t="shared" si="25"/>
        <v>0</v>
      </c>
      <c r="BV27" s="48"/>
      <c r="BW27" s="48"/>
      <c r="BX27" s="48"/>
      <c r="BY27" s="48"/>
      <c r="BZ27" s="48"/>
      <c r="CA27" s="48"/>
      <c r="CB27" s="48"/>
      <c r="CC27" s="48"/>
      <c r="CD27" s="48"/>
      <c r="CE27" s="48"/>
      <c r="CF27" s="48"/>
      <c r="CG27" s="48"/>
      <c r="CH27" s="48"/>
      <c r="CI27" s="48"/>
      <c r="CJ27" s="113">
        <f t="shared" si="26"/>
        <v>0</v>
      </c>
      <c r="CK27" s="152">
        <f t="shared" si="27"/>
        <v>0</v>
      </c>
      <c r="CL27" s="154"/>
      <c r="CM27" s="156" t="str">
        <f t="shared" si="0"/>
        <v/>
      </c>
      <c r="CN27" s="157" t="str">
        <f t="shared" si="1"/>
        <v/>
      </c>
      <c r="CO27" s="157" t="str">
        <f t="shared" si="28"/>
        <v/>
      </c>
      <c r="CP27" s="151">
        <f t="shared" si="29"/>
        <v>0</v>
      </c>
      <c r="CQ27" s="73" t="str">
        <f>IF(ISBLANK('ÁREA MEJORA COMPETENCIAL'!R27),"",IF(CO27="","",SUM(CP27,-CO27)))</f>
        <v/>
      </c>
      <c r="CR27" s="224" t="str">
        <f>IF(ISBLANK('ÁREA MEJORA COMPETENCIAL'!R27),"",IF(CO27="","VER RESULTADOS",(CP27/CO27)))</f>
        <v/>
      </c>
      <c r="CS27" s="128"/>
    </row>
    <row r="28" spans="1:97" ht="18" customHeight="1" x14ac:dyDescent="0.3">
      <c r="A28" s="319"/>
      <c r="B28" s="319"/>
      <c r="C28" s="228"/>
      <c r="D28" s="229"/>
      <c r="E28" s="131"/>
      <c r="F28" s="292"/>
      <c r="G28" s="293"/>
      <c r="H28" s="46"/>
      <c r="I28" s="46"/>
      <c r="J28" s="275"/>
      <c r="K28" s="276"/>
      <c r="L28" s="56"/>
      <c r="M28" s="56"/>
      <c r="N28" s="56"/>
      <c r="O28" s="56"/>
      <c r="P28" s="56"/>
      <c r="Q28" s="56"/>
      <c r="R28" s="47"/>
      <c r="S28" s="110" t="str">
        <f t="shared" si="2"/>
        <v/>
      </c>
      <c r="T28" s="110">
        <f t="shared" si="3"/>
        <v>0</v>
      </c>
      <c r="U28" s="111" t="str">
        <f t="shared" si="4"/>
        <v/>
      </c>
      <c r="V28" s="111" t="str">
        <f t="shared" si="5"/>
        <v/>
      </c>
      <c r="W28" s="112">
        <f t="shared" si="6"/>
        <v>0</v>
      </c>
      <c r="X28" s="182" t="str">
        <f t="shared" si="7"/>
        <v/>
      </c>
      <c r="Y28" s="150"/>
      <c r="Z28" s="54"/>
      <c r="AA28" s="54"/>
      <c r="AB28" s="49">
        <f t="shared" si="8"/>
        <v>0</v>
      </c>
      <c r="AC28" s="54"/>
      <c r="AD28" s="54"/>
      <c r="AE28" s="49">
        <f t="shared" si="9"/>
        <v>0</v>
      </c>
      <c r="AF28" s="54"/>
      <c r="AG28" s="54"/>
      <c r="AH28" s="49">
        <f t="shared" si="10"/>
        <v>0</v>
      </c>
      <c r="AI28" s="54"/>
      <c r="AJ28" s="54"/>
      <c r="AK28" s="49">
        <f t="shared" si="11"/>
        <v>0</v>
      </c>
      <c r="AL28" s="54"/>
      <c r="AM28" s="54"/>
      <c r="AN28" s="49">
        <f t="shared" si="12"/>
        <v>0</v>
      </c>
      <c r="AO28" s="151">
        <f t="shared" si="13"/>
        <v>0</v>
      </c>
      <c r="AP28" s="54"/>
      <c r="AQ28" s="54"/>
      <c r="AR28" s="49">
        <f t="shared" si="14"/>
        <v>0</v>
      </c>
      <c r="AS28" s="54"/>
      <c r="AT28" s="54"/>
      <c r="AU28" s="49">
        <f t="shared" si="15"/>
        <v>0</v>
      </c>
      <c r="AV28" s="54"/>
      <c r="AW28" s="54"/>
      <c r="AX28" s="49">
        <f t="shared" si="16"/>
        <v>0</v>
      </c>
      <c r="AY28" s="54"/>
      <c r="AZ28" s="54"/>
      <c r="BA28" s="49">
        <f t="shared" si="17"/>
        <v>0</v>
      </c>
      <c r="BB28" s="54"/>
      <c r="BC28" s="54"/>
      <c r="BD28" s="49">
        <f t="shared" si="18"/>
        <v>0</v>
      </c>
      <c r="BE28" s="152">
        <f t="shared" si="19"/>
        <v>0</v>
      </c>
      <c r="BF28" s="153"/>
      <c r="BG28" s="153"/>
      <c r="BH28" s="18">
        <f t="shared" si="20"/>
        <v>0</v>
      </c>
      <c r="BI28" s="153"/>
      <c r="BJ28" s="153"/>
      <c r="BK28" s="18">
        <f t="shared" si="21"/>
        <v>0</v>
      </c>
      <c r="BL28" s="153"/>
      <c r="BM28" s="153"/>
      <c r="BN28" s="18">
        <f t="shared" si="22"/>
        <v>0</v>
      </c>
      <c r="BO28" s="153"/>
      <c r="BP28" s="153"/>
      <c r="BQ28" s="18">
        <f t="shared" si="23"/>
        <v>0</v>
      </c>
      <c r="BR28" s="153"/>
      <c r="BS28" s="153"/>
      <c r="BT28" s="18">
        <f t="shared" si="24"/>
        <v>0</v>
      </c>
      <c r="BU28" s="152">
        <f t="shared" si="25"/>
        <v>0</v>
      </c>
      <c r="BV28" s="48"/>
      <c r="BW28" s="48"/>
      <c r="BX28" s="48"/>
      <c r="BY28" s="48"/>
      <c r="BZ28" s="48"/>
      <c r="CA28" s="48"/>
      <c r="CB28" s="48"/>
      <c r="CC28" s="48"/>
      <c r="CD28" s="48"/>
      <c r="CE28" s="48"/>
      <c r="CF28" s="48"/>
      <c r="CG28" s="48"/>
      <c r="CH28" s="48"/>
      <c r="CI28" s="48"/>
      <c r="CJ28" s="113">
        <f t="shared" si="26"/>
        <v>0</v>
      </c>
      <c r="CK28" s="152">
        <f t="shared" si="27"/>
        <v>0</v>
      </c>
      <c r="CL28" s="154"/>
      <c r="CM28" s="156" t="str">
        <f t="shared" si="0"/>
        <v/>
      </c>
      <c r="CN28" s="157" t="str">
        <f t="shared" si="1"/>
        <v/>
      </c>
      <c r="CO28" s="157" t="str">
        <f t="shared" si="28"/>
        <v/>
      </c>
      <c r="CP28" s="151">
        <f t="shared" si="29"/>
        <v>0</v>
      </c>
      <c r="CQ28" s="73" t="str">
        <f>IF(ISBLANK('ÁREA MEJORA COMPETENCIAL'!R28),"",IF(CO28="","",SUM(CP28,-CO28)))</f>
        <v/>
      </c>
      <c r="CR28" s="224" t="str">
        <f>IF(ISBLANK('ÁREA MEJORA COMPETENCIAL'!R28),"",IF(CO28="","VER RESULTADOS",(CP28/CO28)))</f>
        <v/>
      </c>
      <c r="CS28" s="128"/>
    </row>
    <row r="29" spans="1:97" ht="18" customHeight="1" x14ac:dyDescent="0.3">
      <c r="A29" s="319"/>
      <c r="B29" s="319"/>
      <c r="C29" s="228"/>
      <c r="D29" s="229"/>
      <c r="E29" s="131"/>
      <c r="F29" s="292"/>
      <c r="G29" s="293"/>
      <c r="H29" s="46"/>
      <c r="I29" s="46"/>
      <c r="J29" s="275"/>
      <c r="K29" s="276"/>
      <c r="L29" s="56"/>
      <c r="M29" s="56"/>
      <c r="N29" s="56"/>
      <c r="O29" s="56"/>
      <c r="P29" s="56"/>
      <c r="Q29" s="56"/>
      <c r="R29" s="47"/>
      <c r="S29" s="110" t="str">
        <f t="shared" si="2"/>
        <v/>
      </c>
      <c r="T29" s="110">
        <f t="shared" si="3"/>
        <v>0</v>
      </c>
      <c r="U29" s="111" t="str">
        <f t="shared" si="4"/>
        <v/>
      </c>
      <c r="V29" s="111" t="str">
        <f t="shared" si="5"/>
        <v/>
      </c>
      <c r="W29" s="112">
        <f t="shared" si="6"/>
        <v>0</v>
      </c>
      <c r="X29" s="182" t="str">
        <f t="shared" si="7"/>
        <v/>
      </c>
      <c r="Y29" s="150"/>
      <c r="Z29" s="54"/>
      <c r="AA29" s="54"/>
      <c r="AB29" s="49">
        <f t="shared" si="8"/>
        <v>0</v>
      </c>
      <c r="AC29" s="54"/>
      <c r="AD29" s="54"/>
      <c r="AE29" s="49">
        <f t="shared" si="9"/>
        <v>0</v>
      </c>
      <c r="AF29" s="54"/>
      <c r="AG29" s="54"/>
      <c r="AH29" s="49">
        <f t="shared" si="10"/>
        <v>0</v>
      </c>
      <c r="AI29" s="54"/>
      <c r="AJ29" s="54"/>
      <c r="AK29" s="49">
        <f t="shared" si="11"/>
        <v>0</v>
      </c>
      <c r="AL29" s="54"/>
      <c r="AM29" s="54"/>
      <c r="AN29" s="49">
        <f t="shared" si="12"/>
        <v>0</v>
      </c>
      <c r="AO29" s="151">
        <f t="shared" si="13"/>
        <v>0</v>
      </c>
      <c r="AP29" s="54"/>
      <c r="AQ29" s="54"/>
      <c r="AR29" s="49">
        <f t="shared" si="14"/>
        <v>0</v>
      </c>
      <c r="AS29" s="54"/>
      <c r="AT29" s="54"/>
      <c r="AU29" s="49">
        <f t="shared" si="15"/>
        <v>0</v>
      </c>
      <c r="AV29" s="54"/>
      <c r="AW29" s="54"/>
      <c r="AX29" s="49">
        <f t="shared" si="16"/>
        <v>0</v>
      </c>
      <c r="AY29" s="54"/>
      <c r="AZ29" s="54"/>
      <c r="BA29" s="49">
        <f t="shared" si="17"/>
        <v>0</v>
      </c>
      <c r="BB29" s="54"/>
      <c r="BC29" s="54"/>
      <c r="BD29" s="49">
        <f t="shared" si="18"/>
        <v>0</v>
      </c>
      <c r="BE29" s="152">
        <f t="shared" si="19"/>
        <v>0</v>
      </c>
      <c r="BF29" s="153"/>
      <c r="BG29" s="153"/>
      <c r="BH29" s="18">
        <f t="shared" si="20"/>
        <v>0</v>
      </c>
      <c r="BI29" s="153"/>
      <c r="BJ29" s="153"/>
      <c r="BK29" s="18">
        <f t="shared" si="21"/>
        <v>0</v>
      </c>
      <c r="BL29" s="153"/>
      <c r="BM29" s="153"/>
      <c r="BN29" s="18">
        <f t="shared" si="22"/>
        <v>0</v>
      </c>
      <c r="BO29" s="153"/>
      <c r="BP29" s="153"/>
      <c r="BQ29" s="18">
        <f t="shared" si="23"/>
        <v>0</v>
      </c>
      <c r="BR29" s="153"/>
      <c r="BS29" s="153"/>
      <c r="BT29" s="18">
        <f t="shared" si="24"/>
        <v>0</v>
      </c>
      <c r="BU29" s="152">
        <f t="shared" si="25"/>
        <v>0</v>
      </c>
      <c r="BV29" s="48"/>
      <c r="BW29" s="48"/>
      <c r="BX29" s="48"/>
      <c r="BY29" s="48"/>
      <c r="BZ29" s="48"/>
      <c r="CA29" s="48"/>
      <c r="CB29" s="48"/>
      <c r="CC29" s="48"/>
      <c r="CD29" s="48"/>
      <c r="CE29" s="48"/>
      <c r="CF29" s="48"/>
      <c r="CG29" s="48"/>
      <c r="CH29" s="48"/>
      <c r="CI29" s="48"/>
      <c r="CJ29" s="113">
        <f t="shared" si="26"/>
        <v>0</v>
      </c>
      <c r="CK29" s="152">
        <f t="shared" si="27"/>
        <v>0</v>
      </c>
      <c r="CL29" s="154"/>
      <c r="CM29" s="156" t="str">
        <f t="shared" si="0"/>
        <v/>
      </c>
      <c r="CN29" s="157" t="str">
        <f t="shared" si="1"/>
        <v/>
      </c>
      <c r="CO29" s="157" t="str">
        <f t="shared" si="28"/>
        <v/>
      </c>
      <c r="CP29" s="151">
        <f t="shared" si="29"/>
        <v>0</v>
      </c>
      <c r="CQ29" s="73" t="str">
        <f>IF(ISBLANK('ÁREA MEJORA COMPETENCIAL'!R29),"",IF(CO29="","",SUM(CP29,-CO29)))</f>
        <v/>
      </c>
      <c r="CR29" s="224" t="str">
        <f>IF(ISBLANK('ÁREA MEJORA COMPETENCIAL'!R29),"",IF(CO29="","VER RESULTADOS",(CP29/CO29)))</f>
        <v/>
      </c>
      <c r="CS29" s="128"/>
    </row>
    <row r="30" spans="1:97" ht="18" customHeight="1" x14ac:dyDescent="0.3">
      <c r="A30" s="319"/>
      <c r="B30" s="319"/>
      <c r="C30" s="228"/>
      <c r="D30" s="229"/>
      <c r="E30" s="131"/>
      <c r="F30" s="292"/>
      <c r="G30" s="293"/>
      <c r="H30" s="46"/>
      <c r="I30" s="46"/>
      <c r="J30" s="275"/>
      <c r="K30" s="276"/>
      <c r="L30" s="56"/>
      <c r="M30" s="56"/>
      <c r="N30" s="56"/>
      <c r="O30" s="56"/>
      <c r="P30" s="56"/>
      <c r="Q30" s="56"/>
      <c r="R30" s="47"/>
      <c r="S30" s="110" t="str">
        <f t="shared" si="2"/>
        <v/>
      </c>
      <c r="T30" s="110">
        <f t="shared" si="3"/>
        <v>0</v>
      </c>
      <c r="U30" s="111" t="str">
        <f t="shared" si="4"/>
        <v/>
      </c>
      <c r="V30" s="111" t="str">
        <f t="shared" si="5"/>
        <v/>
      </c>
      <c r="W30" s="112">
        <f t="shared" si="6"/>
        <v>0</v>
      </c>
      <c r="X30" s="182" t="str">
        <f t="shared" si="7"/>
        <v/>
      </c>
      <c r="Y30" s="150"/>
      <c r="Z30" s="54"/>
      <c r="AA30" s="54"/>
      <c r="AB30" s="49">
        <f t="shared" si="8"/>
        <v>0</v>
      </c>
      <c r="AC30" s="54"/>
      <c r="AD30" s="54"/>
      <c r="AE30" s="49">
        <f t="shared" si="9"/>
        <v>0</v>
      </c>
      <c r="AF30" s="54"/>
      <c r="AG30" s="54"/>
      <c r="AH30" s="49">
        <f t="shared" si="10"/>
        <v>0</v>
      </c>
      <c r="AI30" s="54"/>
      <c r="AJ30" s="54"/>
      <c r="AK30" s="49">
        <f t="shared" si="11"/>
        <v>0</v>
      </c>
      <c r="AL30" s="54"/>
      <c r="AM30" s="54"/>
      <c r="AN30" s="49">
        <f t="shared" si="12"/>
        <v>0</v>
      </c>
      <c r="AO30" s="151">
        <f t="shared" si="13"/>
        <v>0</v>
      </c>
      <c r="AP30" s="54"/>
      <c r="AQ30" s="54"/>
      <c r="AR30" s="49">
        <f t="shared" si="14"/>
        <v>0</v>
      </c>
      <c r="AS30" s="54"/>
      <c r="AT30" s="54"/>
      <c r="AU30" s="49">
        <f t="shared" si="15"/>
        <v>0</v>
      </c>
      <c r="AV30" s="54"/>
      <c r="AW30" s="54"/>
      <c r="AX30" s="49">
        <f t="shared" si="16"/>
        <v>0</v>
      </c>
      <c r="AY30" s="54"/>
      <c r="AZ30" s="54"/>
      <c r="BA30" s="49">
        <f t="shared" si="17"/>
        <v>0</v>
      </c>
      <c r="BB30" s="54"/>
      <c r="BC30" s="54"/>
      <c r="BD30" s="49">
        <f t="shared" si="18"/>
        <v>0</v>
      </c>
      <c r="BE30" s="152">
        <f t="shared" si="19"/>
        <v>0</v>
      </c>
      <c r="BF30" s="153"/>
      <c r="BG30" s="153"/>
      <c r="BH30" s="18">
        <f t="shared" si="20"/>
        <v>0</v>
      </c>
      <c r="BI30" s="153"/>
      <c r="BJ30" s="153"/>
      <c r="BK30" s="18">
        <f t="shared" si="21"/>
        <v>0</v>
      </c>
      <c r="BL30" s="153"/>
      <c r="BM30" s="153"/>
      <c r="BN30" s="18">
        <f t="shared" si="22"/>
        <v>0</v>
      </c>
      <c r="BO30" s="153"/>
      <c r="BP30" s="153"/>
      <c r="BQ30" s="18">
        <f t="shared" si="23"/>
        <v>0</v>
      </c>
      <c r="BR30" s="153"/>
      <c r="BS30" s="153"/>
      <c r="BT30" s="18">
        <f t="shared" si="24"/>
        <v>0</v>
      </c>
      <c r="BU30" s="152">
        <f t="shared" si="25"/>
        <v>0</v>
      </c>
      <c r="BV30" s="48"/>
      <c r="BW30" s="48"/>
      <c r="BX30" s="48"/>
      <c r="BY30" s="48"/>
      <c r="BZ30" s="48"/>
      <c r="CA30" s="48"/>
      <c r="CB30" s="48"/>
      <c r="CC30" s="48"/>
      <c r="CD30" s="48"/>
      <c r="CE30" s="48"/>
      <c r="CF30" s="48"/>
      <c r="CG30" s="48"/>
      <c r="CH30" s="48"/>
      <c r="CI30" s="48"/>
      <c r="CJ30" s="113">
        <f t="shared" si="26"/>
        <v>0</v>
      </c>
      <c r="CK30" s="152">
        <f t="shared" si="27"/>
        <v>0</v>
      </c>
      <c r="CL30" s="154"/>
      <c r="CM30" s="156" t="str">
        <f t="shared" si="0"/>
        <v/>
      </c>
      <c r="CN30" s="157" t="str">
        <f t="shared" si="1"/>
        <v/>
      </c>
      <c r="CO30" s="157" t="str">
        <f t="shared" si="28"/>
        <v/>
      </c>
      <c r="CP30" s="151">
        <f t="shared" si="29"/>
        <v>0</v>
      </c>
      <c r="CQ30" s="73" t="str">
        <f>IF(ISBLANK('ÁREA MEJORA COMPETENCIAL'!R30),"",IF(CO30="","",SUM(CP30,-CO30)))</f>
        <v/>
      </c>
      <c r="CR30" s="224" t="str">
        <f>IF(ISBLANK('ÁREA MEJORA COMPETENCIAL'!R30),"",IF(CO30="","VER RESULTADOS",(CP30/CO30)))</f>
        <v/>
      </c>
      <c r="CS30" s="128"/>
    </row>
    <row r="31" spans="1:97" ht="18" customHeight="1" x14ac:dyDescent="0.3">
      <c r="A31" s="319"/>
      <c r="B31" s="319"/>
      <c r="C31" s="228"/>
      <c r="D31" s="229"/>
      <c r="E31" s="131"/>
      <c r="F31" s="292"/>
      <c r="G31" s="293"/>
      <c r="H31" s="46"/>
      <c r="I31" s="46"/>
      <c r="J31" s="275"/>
      <c r="K31" s="276"/>
      <c r="L31" s="56"/>
      <c r="M31" s="56"/>
      <c r="N31" s="56"/>
      <c r="O31" s="56"/>
      <c r="P31" s="56"/>
      <c r="Q31" s="56"/>
      <c r="R31" s="47"/>
      <c r="S31" s="110" t="str">
        <f t="shared" si="2"/>
        <v/>
      </c>
      <c r="T31" s="110">
        <f t="shared" si="3"/>
        <v>0</v>
      </c>
      <c r="U31" s="111" t="str">
        <f t="shared" si="4"/>
        <v/>
      </c>
      <c r="V31" s="111" t="str">
        <f t="shared" si="5"/>
        <v/>
      </c>
      <c r="W31" s="112">
        <f t="shared" si="6"/>
        <v>0</v>
      </c>
      <c r="X31" s="182" t="str">
        <f t="shared" si="7"/>
        <v/>
      </c>
      <c r="Y31" s="150"/>
      <c r="Z31" s="54"/>
      <c r="AA31" s="54"/>
      <c r="AB31" s="49">
        <f t="shared" si="8"/>
        <v>0</v>
      </c>
      <c r="AC31" s="54"/>
      <c r="AD31" s="54"/>
      <c r="AE31" s="49">
        <f t="shared" si="9"/>
        <v>0</v>
      </c>
      <c r="AF31" s="54"/>
      <c r="AG31" s="54"/>
      <c r="AH31" s="49">
        <f t="shared" si="10"/>
        <v>0</v>
      </c>
      <c r="AI31" s="54"/>
      <c r="AJ31" s="54"/>
      <c r="AK31" s="49">
        <f t="shared" si="11"/>
        <v>0</v>
      </c>
      <c r="AL31" s="54"/>
      <c r="AM31" s="54"/>
      <c r="AN31" s="49">
        <f t="shared" si="12"/>
        <v>0</v>
      </c>
      <c r="AO31" s="151">
        <f t="shared" si="13"/>
        <v>0</v>
      </c>
      <c r="AP31" s="54"/>
      <c r="AQ31" s="54"/>
      <c r="AR31" s="49">
        <f t="shared" si="14"/>
        <v>0</v>
      </c>
      <c r="AS31" s="54"/>
      <c r="AT31" s="54"/>
      <c r="AU31" s="49">
        <f t="shared" si="15"/>
        <v>0</v>
      </c>
      <c r="AV31" s="54"/>
      <c r="AW31" s="54"/>
      <c r="AX31" s="49">
        <f t="shared" si="16"/>
        <v>0</v>
      </c>
      <c r="AY31" s="54"/>
      <c r="AZ31" s="54"/>
      <c r="BA31" s="49">
        <f t="shared" si="17"/>
        <v>0</v>
      </c>
      <c r="BB31" s="54"/>
      <c r="BC31" s="54"/>
      <c r="BD31" s="49">
        <f t="shared" si="18"/>
        <v>0</v>
      </c>
      <c r="BE31" s="152">
        <f t="shared" si="19"/>
        <v>0</v>
      </c>
      <c r="BF31" s="153"/>
      <c r="BG31" s="153"/>
      <c r="BH31" s="18">
        <f t="shared" si="20"/>
        <v>0</v>
      </c>
      <c r="BI31" s="153"/>
      <c r="BJ31" s="153"/>
      <c r="BK31" s="18">
        <f t="shared" si="21"/>
        <v>0</v>
      </c>
      <c r="BL31" s="153"/>
      <c r="BM31" s="153"/>
      <c r="BN31" s="18">
        <f t="shared" si="22"/>
        <v>0</v>
      </c>
      <c r="BO31" s="153"/>
      <c r="BP31" s="153"/>
      <c r="BQ31" s="18">
        <f t="shared" si="23"/>
        <v>0</v>
      </c>
      <c r="BR31" s="153"/>
      <c r="BS31" s="153"/>
      <c r="BT31" s="18">
        <f t="shared" si="24"/>
        <v>0</v>
      </c>
      <c r="BU31" s="152">
        <f t="shared" si="25"/>
        <v>0</v>
      </c>
      <c r="BV31" s="48"/>
      <c r="BW31" s="48"/>
      <c r="BX31" s="48"/>
      <c r="BY31" s="48"/>
      <c r="BZ31" s="48"/>
      <c r="CA31" s="48"/>
      <c r="CB31" s="48"/>
      <c r="CC31" s="48"/>
      <c r="CD31" s="48"/>
      <c r="CE31" s="48"/>
      <c r="CF31" s="48"/>
      <c r="CG31" s="48"/>
      <c r="CH31" s="48"/>
      <c r="CI31" s="48"/>
      <c r="CJ31" s="113">
        <f t="shared" si="26"/>
        <v>0</v>
      </c>
      <c r="CK31" s="152">
        <f t="shared" si="27"/>
        <v>0</v>
      </c>
      <c r="CL31" s="154"/>
      <c r="CM31" s="156" t="str">
        <f t="shared" si="0"/>
        <v/>
      </c>
      <c r="CN31" s="157" t="str">
        <f t="shared" si="1"/>
        <v/>
      </c>
      <c r="CO31" s="157" t="str">
        <f t="shared" si="28"/>
        <v/>
      </c>
      <c r="CP31" s="151">
        <f t="shared" si="29"/>
        <v>0</v>
      </c>
      <c r="CQ31" s="73" t="str">
        <f>IF(ISBLANK('ÁREA MEJORA COMPETENCIAL'!R31),"",IF(CO31="","",SUM(CP31,-CO31)))</f>
        <v/>
      </c>
      <c r="CR31" s="224" t="str">
        <f>IF(ISBLANK('ÁREA MEJORA COMPETENCIAL'!R31),"",IF(CO31="","VER RESULTADOS",(CP31/CO31)))</f>
        <v/>
      </c>
      <c r="CS31" s="128"/>
    </row>
    <row r="32" spans="1:97" ht="18" customHeight="1" x14ac:dyDescent="0.3">
      <c r="A32" s="319"/>
      <c r="B32" s="319"/>
      <c r="C32" s="228"/>
      <c r="D32" s="229"/>
      <c r="E32" s="131"/>
      <c r="F32" s="292"/>
      <c r="G32" s="293"/>
      <c r="H32" s="46"/>
      <c r="I32" s="46"/>
      <c r="J32" s="275"/>
      <c r="K32" s="276"/>
      <c r="L32" s="56"/>
      <c r="M32" s="56"/>
      <c r="N32" s="56"/>
      <c r="O32" s="56"/>
      <c r="P32" s="56"/>
      <c r="Q32" s="56"/>
      <c r="R32" s="47"/>
      <c r="S32" s="110" t="str">
        <f t="shared" si="2"/>
        <v/>
      </c>
      <c r="T32" s="110">
        <f t="shared" si="3"/>
        <v>0</v>
      </c>
      <c r="U32" s="111" t="str">
        <f t="shared" si="4"/>
        <v/>
      </c>
      <c r="V32" s="111" t="str">
        <f t="shared" si="5"/>
        <v/>
      </c>
      <c r="W32" s="112">
        <f t="shared" si="6"/>
        <v>0</v>
      </c>
      <c r="X32" s="182" t="str">
        <f t="shared" si="7"/>
        <v/>
      </c>
      <c r="Y32" s="150"/>
      <c r="Z32" s="54"/>
      <c r="AA32" s="54"/>
      <c r="AB32" s="49">
        <f t="shared" si="8"/>
        <v>0</v>
      </c>
      <c r="AC32" s="54"/>
      <c r="AD32" s="54"/>
      <c r="AE32" s="49">
        <f t="shared" si="9"/>
        <v>0</v>
      </c>
      <c r="AF32" s="54"/>
      <c r="AG32" s="54"/>
      <c r="AH32" s="49">
        <f t="shared" si="10"/>
        <v>0</v>
      </c>
      <c r="AI32" s="54"/>
      <c r="AJ32" s="54"/>
      <c r="AK32" s="49">
        <f t="shared" si="11"/>
        <v>0</v>
      </c>
      <c r="AL32" s="54"/>
      <c r="AM32" s="54"/>
      <c r="AN32" s="49">
        <f t="shared" si="12"/>
        <v>0</v>
      </c>
      <c r="AO32" s="151">
        <f t="shared" si="13"/>
        <v>0</v>
      </c>
      <c r="AP32" s="54"/>
      <c r="AQ32" s="54"/>
      <c r="AR32" s="49">
        <f t="shared" si="14"/>
        <v>0</v>
      </c>
      <c r="AS32" s="54"/>
      <c r="AT32" s="54"/>
      <c r="AU32" s="49">
        <f t="shared" si="15"/>
        <v>0</v>
      </c>
      <c r="AV32" s="54"/>
      <c r="AW32" s="54"/>
      <c r="AX32" s="49">
        <f t="shared" si="16"/>
        <v>0</v>
      </c>
      <c r="AY32" s="54"/>
      <c r="AZ32" s="54"/>
      <c r="BA32" s="49">
        <f t="shared" si="17"/>
        <v>0</v>
      </c>
      <c r="BB32" s="54"/>
      <c r="BC32" s="54"/>
      <c r="BD32" s="49">
        <f t="shared" si="18"/>
        <v>0</v>
      </c>
      <c r="BE32" s="152">
        <f t="shared" si="19"/>
        <v>0</v>
      </c>
      <c r="BF32" s="153"/>
      <c r="BG32" s="153"/>
      <c r="BH32" s="18">
        <f t="shared" si="20"/>
        <v>0</v>
      </c>
      <c r="BI32" s="153"/>
      <c r="BJ32" s="153"/>
      <c r="BK32" s="18">
        <f t="shared" si="21"/>
        <v>0</v>
      </c>
      <c r="BL32" s="153"/>
      <c r="BM32" s="153"/>
      <c r="BN32" s="18">
        <f t="shared" si="22"/>
        <v>0</v>
      </c>
      <c r="BO32" s="153"/>
      <c r="BP32" s="153"/>
      <c r="BQ32" s="18">
        <f t="shared" si="23"/>
        <v>0</v>
      </c>
      <c r="BR32" s="153"/>
      <c r="BS32" s="153"/>
      <c r="BT32" s="18">
        <f t="shared" si="24"/>
        <v>0</v>
      </c>
      <c r="BU32" s="152">
        <f t="shared" si="25"/>
        <v>0</v>
      </c>
      <c r="BV32" s="48"/>
      <c r="BW32" s="48"/>
      <c r="BX32" s="48"/>
      <c r="BY32" s="48"/>
      <c r="BZ32" s="48"/>
      <c r="CA32" s="48"/>
      <c r="CB32" s="48"/>
      <c r="CC32" s="48"/>
      <c r="CD32" s="48"/>
      <c r="CE32" s="48"/>
      <c r="CF32" s="48"/>
      <c r="CG32" s="48"/>
      <c r="CH32" s="48"/>
      <c r="CI32" s="48"/>
      <c r="CJ32" s="113">
        <f t="shared" si="26"/>
        <v>0</v>
      </c>
      <c r="CK32" s="152">
        <f t="shared" si="27"/>
        <v>0</v>
      </c>
      <c r="CL32" s="154"/>
      <c r="CM32" s="156" t="str">
        <f t="shared" si="0"/>
        <v/>
      </c>
      <c r="CN32" s="157" t="str">
        <f t="shared" si="1"/>
        <v/>
      </c>
      <c r="CO32" s="157" t="str">
        <f t="shared" si="28"/>
        <v/>
      </c>
      <c r="CP32" s="151">
        <f t="shared" si="29"/>
        <v>0</v>
      </c>
      <c r="CQ32" s="73" t="str">
        <f>IF(ISBLANK('ÁREA MEJORA COMPETENCIAL'!R32),"",IF(CO32="","",SUM(CP32,-CO32)))</f>
        <v/>
      </c>
      <c r="CR32" s="224" t="str">
        <f>IF(ISBLANK('ÁREA MEJORA COMPETENCIAL'!R32),"",IF(CO32="","VER RESULTADOS",(CP32/CO32)))</f>
        <v/>
      </c>
      <c r="CS32" s="128"/>
    </row>
    <row r="33" spans="1:97" ht="18" customHeight="1" x14ac:dyDescent="0.3">
      <c r="A33" s="319"/>
      <c r="B33" s="319"/>
      <c r="C33" s="228"/>
      <c r="D33" s="229"/>
      <c r="E33" s="131"/>
      <c r="F33" s="292"/>
      <c r="G33" s="293"/>
      <c r="H33" s="46"/>
      <c r="I33" s="46"/>
      <c r="J33" s="275"/>
      <c r="K33" s="276"/>
      <c r="L33" s="56"/>
      <c r="M33" s="56"/>
      <c r="N33" s="56"/>
      <c r="O33" s="56"/>
      <c r="P33" s="56"/>
      <c r="Q33" s="56"/>
      <c r="R33" s="47"/>
      <c r="S33" s="110" t="str">
        <f t="shared" si="2"/>
        <v/>
      </c>
      <c r="T33" s="110">
        <f t="shared" si="3"/>
        <v>0</v>
      </c>
      <c r="U33" s="111" t="str">
        <f t="shared" si="4"/>
        <v/>
      </c>
      <c r="V33" s="111" t="str">
        <f t="shared" si="5"/>
        <v/>
      </c>
      <c r="W33" s="112">
        <f t="shared" si="6"/>
        <v>0</v>
      </c>
      <c r="X33" s="182" t="str">
        <f t="shared" si="7"/>
        <v/>
      </c>
      <c r="Y33" s="150"/>
      <c r="Z33" s="54"/>
      <c r="AA33" s="54"/>
      <c r="AB33" s="49">
        <f t="shared" si="8"/>
        <v>0</v>
      </c>
      <c r="AC33" s="54"/>
      <c r="AD33" s="54"/>
      <c r="AE33" s="49">
        <f t="shared" si="9"/>
        <v>0</v>
      </c>
      <c r="AF33" s="54"/>
      <c r="AG33" s="54"/>
      <c r="AH33" s="49">
        <f t="shared" si="10"/>
        <v>0</v>
      </c>
      <c r="AI33" s="54"/>
      <c r="AJ33" s="54"/>
      <c r="AK33" s="49">
        <f t="shared" si="11"/>
        <v>0</v>
      </c>
      <c r="AL33" s="54"/>
      <c r="AM33" s="54"/>
      <c r="AN33" s="49">
        <f t="shared" si="12"/>
        <v>0</v>
      </c>
      <c r="AO33" s="151">
        <f t="shared" si="13"/>
        <v>0</v>
      </c>
      <c r="AP33" s="54"/>
      <c r="AQ33" s="54"/>
      <c r="AR33" s="49">
        <f t="shared" si="14"/>
        <v>0</v>
      </c>
      <c r="AS33" s="54"/>
      <c r="AT33" s="54"/>
      <c r="AU33" s="49">
        <f t="shared" si="15"/>
        <v>0</v>
      </c>
      <c r="AV33" s="54"/>
      <c r="AW33" s="54"/>
      <c r="AX33" s="49">
        <f t="shared" si="16"/>
        <v>0</v>
      </c>
      <c r="AY33" s="54"/>
      <c r="AZ33" s="54"/>
      <c r="BA33" s="49">
        <f t="shared" si="17"/>
        <v>0</v>
      </c>
      <c r="BB33" s="54"/>
      <c r="BC33" s="54"/>
      <c r="BD33" s="49">
        <f t="shared" si="18"/>
        <v>0</v>
      </c>
      <c r="BE33" s="152">
        <f t="shared" si="19"/>
        <v>0</v>
      </c>
      <c r="BF33" s="153"/>
      <c r="BG33" s="153"/>
      <c r="BH33" s="18">
        <f t="shared" si="20"/>
        <v>0</v>
      </c>
      <c r="BI33" s="153"/>
      <c r="BJ33" s="153"/>
      <c r="BK33" s="18">
        <f t="shared" si="21"/>
        <v>0</v>
      </c>
      <c r="BL33" s="153"/>
      <c r="BM33" s="153"/>
      <c r="BN33" s="18">
        <f t="shared" si="22"/>
        <v>0</v>
      </c>
      <c r="BO33" s="153"/>
      <c r="BP33" s="153"/>
      <c r="BQ33" s="18">
        <f t="shared" si="23"/>
        <v>0</v>
      </c>
      <c r="BR33" s="153"/>
      <c r="BS33" s="153"/>
      <c r="BT33" s="18">
        <f t="shared" si="24"/>
        <v>0</v>
      </c>
      <c r="BU33" s="152">
        <f t="shared" si="25"/>
        <v>0</v>
      </c>
      <c r="BV33" s="48"/>
      <c r="BW33" s="48"/>
      <c r="BX33" s="48"/>
      <c r="BY33" s="48"/>
      <c r="BZ33" s="48"/>
      <c r="CA33" s="48"/>
      <c r="CB33" s="48"/>
      <c r="CC33" s="48"/>
      <c r="CD33" s="48"/>
      <c r="CE33" s="48"/>
      <c r="CF33" s="48"/>
      <c r="CG33" s="48"/>
      <c r="CH33" s="48"/>
      <c r="CI33" s="48"/>
      <c r="CJ33" s="113">
        <f t="shared" si="26"/>
        <v>0</v>
      </c>
      <c r="CK33" s="152">
        <f t="shared" si="27"/>
        <v>0</v>
      </c>
      <c r="CL33" s="154"/>
      <c r="CM33" s="156" t="str">
        <f t="shared" si="0"/>
        <v/>
      </c>
      <c r="CN33" s="157" t="str">
        <f t="shared" si="1"/>
        <v/>
      </c>
      <c r="CO33" s="157" t="str">
        <f t="shared" si="28"/>
        <v/>
      </c>
      <c r="CP33" s="151">
        <f t="shared" si="29"/>
        <v>0</v>
      </c>
      <c r="CQ33" s="73" t="str">
        <f>IF(ISBLANK('ÁREA MEJORA COMPETENCIAL'!R33),"",IF(CO33="","",SUM(CP33,-CO33)))</f>
        <v/>
      </c>
      <c r="CR33" s="224" t="str">
        <f>IF(ISBLANK('ÁREA MEJORA COMPETENCIAL'!R33),"",IF(CO33="","VER RESULTADOS",(CP33/CO33)))</f>
        <v/>
      </c>
      <c r="CS33" s="128"/>
    </row>
    <row r="34" spans="1:97" ht="18" customHeight="1" x14ac:dyDescent="0.3">
      <c r="A34" s="319"/>
      <c r="B34" s="319"/>
      <c r="C34" s="228"/>
      <c r="D34" s="229"/>
      <c r="E34" s="131"/>
      <c r="F34" s="292"/>
      <c r="G34" s="293"/>
      <c r="H34" s="46"/>
      <c r="I34" s="46"/>
      <c r="J34" s="275"/>
      <c r="K34" s="276"/>
      <c r="L34" s="56"/>
      <c r="M34" s="56"/>
      <c r="N34" s="56"/>
      <c r="O34" s="56"/>
      <c r="P34" s="56"/>
      <c r="Q34" s="56"/>
      <c r="R34" s="47"/>
      <c r="S34" s="110" t="str">
        <f t="shared" si="2"/>
        <v/>
      </c>
      <c r="T34" s="110">
        <f t="shared" si="3"/>
        <v>0</v>
      </c>
      <c r="U34" s="111" t="str">
        <f t="shared" si="4"/>
        <v/>
      </c>
      <c r="V34" s="111" t="str">
        <f t="shared" si="5"/>
        <v/>
      </c>
      <c r="W34" s="112">
        <f t="shared" si="6"/>
        <v>0</v>
      </c>
      <c r="X34" s="182" t="str">
        <f t="shared" si="7"/>
        <v/>
      </c>
      <c r="Y34" s="150"/>
      <c r="Z34" s="54"/>
      <c r="AA34" s="54"/>
      <c r="AB34" s="49">
        <f t="shared" si="8"/>
        <v>0</v>
      </c>
      <c r="AC34" s="54"/>
      <c r="AD34" s="54"/>
      <c r="AE34" s="49">
        <f t="shared" si="9"/>
        <v>0</v>
      </c>
      <c r="AF34" s="54"/>
      <c r="AG34" s="54"/>
      <c r="AH34" s="49">
        <f t="shared" si="10"/>
        <v>0</v>
      </c>
      <c r="AI34" s="54"/>
      <c r="AJ34" s="54"/>
      <c r="AK34" s="49">
        <f t="shared" si="11"/>
        <v>0</v>
      </c>
      <c r="AL34" s="54"/>
      <c r="AM34" s="54"/>
      <c r="AN34" s="49">
        <f t="shared" si="12"/>
        <v>0</v>
      </c>
      <c r="AO34" s="151">
        <f t="shared" si="13"/>
        <v>0</v>
      </c>
      <c r="AP34" s="54"/>
      <c r="AQ34" s="54"/>
      <c r="AR34" s="49">
        <f t="shared" si="14"/>
        <v>0</v>
      </c>
      <c r="AS34" s="54"/>
      <c r="AT34" s="54"/>
      <c r="AU34" s="49">
        <f t="shared" si="15"/>
        <v>0</v>
      </c>
      <c r="AV34" s="54"/>
      <c r="AW34" s="54"/>
      <c r="AX34" s="49">
        <f t="shared" si="16"/>
        <v>0</v>
      </c>
      <c r="AY34" s="54"/>
      <c r="AZ34" s="54"/>
      <c r="BA34" s="49">
        <f t="shared" si="17"/>
        <v>0</v>
      </c>
      <c r="BB34" s="54"/>
      <c r="BC34" s="54"/>
      <c r="BD34" s="49">
        <f t="shared" si="18"/>
        <v>0</v>
      </c>
      <c r="BE34" s="152">
        <f t="shared" si="19"/>
        <v>0</v>
      </c>
      <c r="BF34" s="153"/>
      <c r="BG34" s="153"/>
      <c r="BH34" s="18">
        <f t="shared" si="20"/>
        <v>0</v>
      </c>
      <c r="BI34" s="153"/>
      <c r="BJ34" s="153"/>
      <c r="BK34" s="18">
        <f t="shared" si="21"/>
        <v>0</v>
      </c>
      <c r="BL34" s="153"/>
      <c r="BM34" s="153"/>
      <c r="BN34" s="18">
        <f t="shared" si="22"/>
        <v>0</v>
      </c>
      <c r="BO34" s="153"/>
      <c r="BP34" s="153"/>
      <c r="BQ34" s="18">
        <f t="shared" si="23"/>
        <v>0</v>
      </c>
      <c r="BR34" s="153"/>
      <c r="BS34" s="153"/>
      <c r="BT34" s="18">
        <f t="shared" si="24"/>
        <v>0</v>
      </c>
      <c r="BU34" s="152">
        <f t="shared" si="25"/>
        <v>0</v>
      </c>
      <c r="BV34" s="48"/>
      <c r="BW34" s="48"/>
      <c r="BX34" s="48"/>
      <c r="BY34" s="48"/>
      <c r="BZ34" s="48"/>
      <c r="CA34" s="48"/>
      <c r="CB34" s="48"/>
      <c r="CC34" s="48"/>
      <c r="CD34" s="48"/>
      <c r="CE34" s="48"/>
      <c r="CF34" s="48"/>
      <c r="CG34" s="48"/>
      <c r="CH34" s="48"/>
      <c r="CI34" s="48"/>
      <c r="CJ34" s="113">
        <f t="shared" si="26"/>
        <v>0</v>
      </c>
      <c r="CK34" s="152">
        <f t="shared" si="27"/>
        <v>0</v>
      </c>
      <c r="CL34" s="154"/>
      <c r="CM34" s="156" t="str">
        <f t="shared" si="0"/>
        <v/>
      </c>
      <c r="CN34" s="157" t="str">
        <f t="shared" si="1"/>
        <v/>
      </c>
      <c r="CO34" s="157" t="str">
        <f t="shared" si="28"/>
        <v/>
      </c>
      <c r="CP34" s="151">
        <f t="shared" si="29"/>
        <v>0</v>
      </c>
      <c r="CQ34" s="73" t="str">
        <f>IF(ISBLANK('ÁREA MEJORA COMPETENCIAL'!R34),"",IF(CO34="","",SUM(CP34,-CO34)))</f>
        <v/>
      </c>
      <c r="CR34" s="224" t="str">
        <f>IF(ISBLANK('ÁREA MEJORA COMPETENCIAL'!R34),"",IF(CO34="","VER RESULTADOS",(CP34/CO34)))</f>
        <v/>
      </c>
      <c r="CS34" s="128"/>
    </row>
    <row r="35" spans="1:97" ht="18" customHeight="1" x14ac:dyDescent="0.3">
      <c r="A35" s="319"/>
      <c r="B35" s="319"/>
      <c r="C35" s="228"/>
      <c r="D35" s="229"/>
      <c r="E35" s="131"/>
      <c r="F35" s="292"/>
      <c r="G35" s="293"/>
      <c r="H35" s="46"/>
      <c r="I35" s="46"/>
      <c r="J35" s="275"/>
      <c r="K35" s="276"/>
      <c r="L35" s="56"/>
      <c r="M35" s="56"/>
      <c r="N35" s="56"/>
      <c r="O35" s="56"/>
      <c r="P35" s="56"/>
      <c r="Q35" s="56"/>
      <c r="R35" s="47"/>
      <c r="S35" s="110" t="str">
        <f t="shared" si="2"/>
        <v/>
      </c>
      <c r="T35" s="110">
        <f t="shared" si="3"/>
        <v>0</v>
      </c>
      <c r="U35" s="111" t="str">
        <f t="shared" si="4"/>
        <v/>
      </c>
      <c r="V35" s="111" t="str">
        <f t="shared" si="5"/>
        <v/>
      </c>
      <c r="W35" s="112">
        <f t="shared" si="6"/>
        <v>0</v>
      </c>
      <c r="X35" s="182" t="str">
        <f t="shared" si="7"/>
        <v/>
      </c>
      <c r="Y35" s="150"/>
      <c r="Z35" s="54"/>
      <c r="AA35" s="54"/>
      <c r="AB35" s="49">
        <f t="shared" si="8"/>
        <v>0</v>
      </c>
      <c r="AC35" s="54"/>
      <c r="AD35" s="54"/>
      <c r="AE35" s="49">
        <f t="shared" si="9"/>
        <v>0</v>
      </c>
      <c r="AF35" s="54"/>
      <c r="AG35" s="54"/>
      <c r="AH35" s="49">
        <f t="shared" si="10"/>
        <v>0</v>
      </c>
      <c r="AI35" s="54"/>
      <c r="AJ35" s="54"/>
      <c r="AK35" s="49">
        <f t="shared" si="11"/>
        <v>0</v>
      </c>
      <c r="AL35" s="54"/>
      <c r="AM35" s="54"/>
      <c r="AN35" s="49">
        <f t="shared" si="12"/>
        <v>0</v>
      </c>
      <c r="AO35" s="151">
        <f t="shared" si="13"/>
        <v>0</v>
      </c>
      <c r="AP35" s="54"/>
      <c r="AQ35" s="54"/>
      <c r="AR35" s="49">
        <f t="shared" si="14"/>
        <v>0</v>
      </c>
      <c r="AS35" s="54"/>
      <c r="AT35" s="54"/>
      <c r="AU35" s="49">
        <f t="shared" si="15"/>
        <v>0</v>
      </c>
      <c r="AV35" s="54"/>
      <c r="AW35" s="54"/>
      <c r="AX35" s="49">
        <f t="shared" si="16"/>
        <v>0</v>
      </c>
      <c r="AY35" s="54"/>
      <c r="AZ35" s="54"/>
      <c r="BA35" s="49">
        <f t="shared" si="17"/>
        <v>0</v>
      </c>
      <c r="BB35" s="54"/>
      <c r="BC35" s="54"/>
      <c r="BD35" s="49">
        <f t="shared" si="18"/>
        <v>0</v>
      </c>
      <c r="BE35" s="152">
        <f t="shared" si="19"/>
        <v>0</v>
      </c>
      <c r="BF35" s="153"/>
      <c r="BG35" s="153"/>
      <c r="BH35" s="18">
        <f t="shared" si="20"/>
        <v>0</v>
      </c>
      <c r="BI35" s="153"/>
      <c r="BJ35" s="153"/>
      <c r="BK35" s="18">
        <f t="shared" si="21"/>
        <v>0</v>
      </c>
      <c r="BL35" s="153"/>
      <c r="BM35" s="153"/>
      <c r="BN35" s="18">
        <f t="shared" si="22"/>
        <v>0</v>
      </c>
      <c r="BO35" s="153"/>
      <c r="BP35" s="153"/>
      <c r="BQ35" s="18">
        <f t="shared" si="23"/>
        <v>0</v>
      </c>
      <c r="BR35" s="153"/>
      <c r="BS35" s="153"/>
      <c r="BT35" s="18">
        <f t="shared" si="24"/>
        <v>0</v>
      </c>
      <c r="BU35" s="152">
        <f t="shared" si="25"/>
        <v>0</v>
      </c>
      <c r="BV35" s="48"/>
      <c r="BW35" s="48"/>
      <c r="BX35" s="48"/>
      <c r="BY35" s="48"/>
      <c r="BZ35" s="48"/>
      <c r="CA35" s="48"/>
      <c r="CB35" s="48"/>
      <c r="CC35" s="48"/>
      <c r="CD35" s="48"/>
      <c r="CE35" s="48"/>
      <c r="CF35" s="48"/>
      <c r="CG35" s="48"/>
      <c r="CH35" s="48"/>
      <c r="CI35" s="48"/>
      <c r="CJ35" s="113">
        <f t="shared" si="26"/>
        <v>0</v>
      </c>
      <c r="CK35" s="152">
        <f t="shared" si="27"/>
        <v>0</v>
      </c>
      <c r="CL35" s="154"/>
      <c r="CM35" s="156" t="str">
        <f t="shared" si="0"/>
        <v/>
      </c>
      <c r="CN35" s="157" t="str">
        <f t="shared" si="1"/>
        <v/>
      </c>
      <c r="CO35" s="157" t="str">
        <f t="shared" si="28"/>
        <v/>
      </c>
      <c r="CP35" s="151">
        <f t="shared" si="29"/>
        <v>0</v>
      </c>
      <c r="CQ35" s="73" t="str">
        <f>IF(ISBLANK('ÁREA MEJORA COMPETENCIAL'!R35),"",IF(CO35="","",SUM(CP35,-CO35)))</f>
        <v/>
      </c>
      <c r="CR35" s="224" t="str">
        <f>IF(ISBLANK('ÁREA MEJORA COMPETENCIAL'!R35),"",IF(CO35="","VER RESULTADOS",(CP35/CO35)))</f>
        <v/>
      </c>
      <c r="CS35" s="128"/>
    </row>
    <row r="36" spans="1:97" ht="18" customHeight="1" x14ac:dyDescent="0.3">
      <c r="A36" s="319"/>
      <c r="B36" s="319"/>
      <c r="C36" s="228"/>
      <c r="D36" s="229"/>
      <c r="E36" s="131"/>
      <c r="F36" s="292"/>
      <c r="G36" s="293"/>
      <c r="H36" s="46"/>
      <c r="I36" s="46"/>
      <c r="J36" s="275"/>
      <c r="K36" s="276"/>
      <c r="L36" s="56"/>
      <c r="M36" s="56"/>
      <c r="N36" s="56"/>
      <c r="O36" s="56"/>
      <c r="P36" s="56"/>
      <c r="Q36" s="56"/>
      <c r="R36" s="47"/>
      <c r="S36" s="110" t="str">
        <f t="shared" si="2"/>
        <v/>
      </c>
      <c r="T36" s="110">
        <f t="shared" si="3"/>
        <v>0</v>
      </c>
      <c r="U36" s="111" t="str">
        <f t="shared" si="4"/>
        <v/>
      </c>
      <c r="V36" s="111" t="str">
        <f t="shared" si="5"/>
        <v/>
      </c>
      <c r="W36" s="112">
        <f t="shared" si="6"/>
        <v>0</v>
      </c>
      <c r="X36" s="182" t="str">
        <f t="shared" si="7"/>
        <v/>
      </c>
      <c r="Y36" s="150"/>
      <c r="Z36" s="54"/>
      <c r="AA36" s="54"/>
      <c r="AB36" s="49">
        <f t="shared" si="8"/>
        <v>0</v>
      </c>
      <c r="AC36" s="54"/>
      <c r="AD36" s="54"/>
      <c r="AE36" s="49">
        <f t="shared" si="9"/>
        <v>0</v>
      </c>
      <c r="AF36" s="54"/>
      <c r="AG36" s="54"/>
      <c r="AH36" s="49">
        <f t="shared" si="10"/>
        <v>0</v>
      </c>
      <c r="AI36" s="54"/>
      <c r="AJ36" s="54"/>
      <c r="AK36" s="49">
        <f t="shared" si="11"/>
        <v>0</v>
      </c>
      <c r="AL36" s="54"/>
      <c r="AM36" s="54"/>
      <c r="AN36" s="49">
        <f t="shared" si="12"/>
        <v>0</v>
      </c>
      <c r="AO36" s="151">
        <f t="shared" si="13"/>
        <v>0</v>
      </c>
      <c r="AP36" s="54"/>
      <c r="AQ36" s="54"/>
      <c r="AR36" s="49">
        <f t="shared" si="14"/>
        <v>0</v>
      </c>
      <c r="AS36" s="54"/>
      <c r="AT36" s="54"/>
      <c r="AU36" s="49">
        <f t="shared" si="15"/>
        <v>0</v>
      </c>
      <c r="AV36" s="54"/>
      <c r="AW36" s="54"/>
      <c r="AX36" s="49">
        <f t="shared" si="16"/>
        <v>0</v>
      </c>
      <c r="AY36" s="54"/>
      <c r="AZ36" s="54"/>
      <c r="BA36" s="49">
        <f t="shared" si="17"/>
        <v>0</v>
      </c>
      <c r="BB36" s="54"/>
      <c r="BC36" s="54"/>
      <c r="BD36" s="49">
        <f t="shared" si="18"/>
        <v>0</v>
      </c>
      <c r="BE36" s="152">
        <f t="shared" si="19"/>
        <v>0</v>
      </c>
      <c r="BF36" s="153"/>
      <c r="BG36" s="153"/>
      <c r="BH36" s="18">
        <f t="shared" si="20"/>
        <v>0</v>
      </c>
      <c r="BI36" s="153"/>
      <c r="BJ36" s="153"/>
      <c r="BK36" s="18">
        <f t="shared" si="21"/>
        <v>0</v>
      </c>
      <c r="BL36" s="153"/>
      <c r="BM36" s="153"/>
      <c r="BN36" s="18">
        <f t="shared" si="22"/>
        <v>0</v>
      </c>
      <c r="BO36" s="153"/>
      <c r="BP36" s="153"/>
      <c r="BQ36" s="18">
        <f t="shared" si="23"/>
        <v>0</v>
      </c>
      <c r="BR36" s="153"/>
      <c r="BS36" s="153"/>
      <c r="BT36" s="18">
        <f t="shared" si="24"/>
        <v>0</v>
      </c>
      <c r="BU36" s="152">
        <f t="shared" si="25"/>
        <v>0</v>
      </c>
      <c r="BV36" s="48"/>
      <c r="BW36" s="48"/>
      <c r="BX36" s="48"/>
      <c r="BY36" s="48"/>
      <c r="BZ36" s="48"/>
      <c r="CA36" s="48"/>
      <c r="CB36" s="48"/>
      <c r="CC36" s="48"/>
      <c r="CD36" s="48"/>
      <c r="CE36" s="48"/>
      <c r="CF36" s="48"/>
      <c r="CG36" s="48"/>
      <c r="CH36" s="48"/>
      <c r="CI36" s="48"/>
      <c r="CJ36" s="113">
        <f t="shared" si="26"/>
        <v>0</v>
      </c>
      <c r="CK36" s="152">
        <f t="shared" si="27"/>
        <v>0</v>
      </c>
      <c r="CL36" s="154"/>
      <c r="CM36" s="156" t="str">
        <f t="shared" si="0"/>
        <v/>
      </c>
      <c r="CN36" s="157" t="str">
        <f t="shared" si="1"/>
        <v/>
      </c>
      <c r="CO36" s="157" t="str">
        <f t="shared" si="28"/>
        <v/>
      </c>
      <c r="CP36" s="151">
        <f t="shared" si="29"/>
        <v>0</v>
      </c>
      <c r="CQ36" s="73" t="str">
        <f>IF(ISBLANK('ÁREA MEJORA COMPETENCIAL'!R36),"",IF(CO36="","",SUM(CP36,-CO36)))</f>
        <v/>
      </c>
      <c r="CR36" s="224" t="str">
        <f>IF(ISBLANK('ÁREA MEJORA COMPETENCIAL'!R36),"",IF(CO36="","VER RESULTADOS",(CP36/CO36)))</f>
        <v/>
      </c>
      <c r="CS36" s="128"/>
    </row>
    <row r="37" spans="1:97" ht="18" customHeight="1" x14ac:dyDescent="0.3">
      <c r="A37" s="319"/>
      <c r="B37" s="319"/>
      <c r="C37" s="228"/>
      <c r="D37" s="229"/>
      <c r="E37" s="131"/>
      <c r="F37" s="292"/>
      <c r="G37" s="293"/>
      <c r="H37" s="46"/>
      <c r="I37" s="46"/>
      <c r="J37" s="275"/>
      <c r="K37" s="276"/>
      <c r="L37" s="56"/>
      <c r="M37" s="56"/>
      <c r="N37" s="56"/>
      <c r="O37" s="56"/>
      <c r="P37" s="56"/>
      <c r="Q37" s="56"/>
      <c r="R37" s="47"/>
      <c r="S37" s="110" t="str">
        <f t="shared" si="2"/>
        <v/>
      </c>
      <c r="T37" s="110">
        <f t="shared" si="3"/>
        <v>0</v>
      </c>
      <c r="U37" s="111" t="str">
        <f t="shared" si="4"/>
        <v/>
      </c>
      <c r="V37" s="111" t="str">
        <f t="shared" si="5"/>
        <v/>
      </c>
      <c r="W37" s="112">
        <f t="shared" si="6"/>
        <v>0</v>
      </c>
      <c r="X37" s="182" t="str">
        <f t="shared" si="7"/>
        <v/>
      </c>
      <c r="Y37" s="150"/>
      <c r="Z37" s="54"/>
      <c r="AA37" s="54"/>
      <c r="AB37" s="49">
        <f t="shared" si="8"/>
        <v>0</v>
      </c>
      <c r="AC37" s="54"/>
      <c r="AD37" s="54"/>
      <c r="AE37" s="49">
        <f t="shared" si="9"/>
        <v>0</v>
      </c>
      <c r="AF37" s="54"/>
      <c r="AG37" s="54"/>
      <c r="AH37" s="49">
        <f t="shared" si="10"/>
        <v>0</v>
      </c>
      <c r="AI37" s="54"/>
      <c r="AJ37" s="54"/>
      <c r="AK37" s="49">
        <f t="shared" si="11"/>
        <v>0</v>
      </c>
      <c r="AL37" s="54"/>
      <c r="AM37" s="54"/>
      <c r="AN37" s="49">
        <f t="shared" si="12"/>
        <v>0</v>
      </c>
      <c r="AO37" s="151">
        <f t="shared" si="13"/>
        <v>0</v>
      </c>
      <c r="AP37" s="54"/>
      <c r="AQ37" s="54"/>
      <c r="AR37" s="49">
        <f t="shared" si="14"/>
        <v>0</v>
      </c>
      <c r="AS37" s="54"/>
      <c r="AT37" s="54"/>
      <c r="AU37" s="49">
        <f t="shared" si="15"/>
        <v>0</v>
      </c>
      <c r="AV37" s="54"/>
      <c r="AW37" s="54"/>
      <c r="AX37" s="49">
        <f t="shared" si="16"/>
        <v>0</v>
      </c>
      <c r="AY37" s="54"/>
      <c r="AZ37" s="54"/>
      <c r="BA37" s="49">
        <f t="shared" si="17"/>
        <v>0</v>
      </c>
      <c r="BB37" s="54"/>
      <c r="BC37" s="54"/>
      <c r="BD37" s="49">
        <f t="shared" si="18"/>
        <v>0</v>
      </c>
      <c r="BE37" s="152">
        <f t="shared" si="19"/>
        <v>0</v>
      </c>
      <c r="BF37" s="153"/>
      <c r="BG37" s="153"/>
      <c r="BH37" s="18">
        <f t="shared" si="20"/>
        <v>0</v>
      </c>
      <c r="BI37" s="153"/>
      <c r="BJ37" s="153"/>
      <c r="BK37" s="18">
        <f t="shared" si="21"/>
        <v>0</v>
      </c>
      <c r="BL37" s="153"/>
      <c r="BM37" s="153"/>
      <c r="BN37" s="18">
        <f t="shared" si="22"/>
        <v>0</v>
      </c>
      <c r="BO37" s="153"/>
      <c r="BP37" s="153"/>
      <c r="BQ37" s="18">
        <f t="shared" si="23"/>
        <v>0</v>
      </c>
      <c r="BR37" s="153"/>
      <c r="BS37" s="153"/>
      <c r="BT37" s="18">
        <f t="shared" si="24"/>
        <v>0</v>
      </c>
      <c r="BU37" s="152">
        <f t="shared" si="25"/>
        <v>0</v>
      </c>
      <c r="BV37" s="48"/>
      <c r="BW37" s="48"/>
      <c r="BX37" s="48"/>
      <c r="BY37" s="48"/>
      <c r="BZ37" s="48"/>
      <c r="CA37" s="48"/>
      <c r="CB37" s="48"/>
      <c r="CC37" s="48"/>
      <c r="CD37" s="48"/>
      <c r="CE37" s="48"/>
      <c r="CF37" s="48"/>
      <c r="CG37" s="48"/>
      <c r="CH37" s="48"/>
      <c r="CI37" s="48"/>
      <c r="CJ37" s="113">
        <f t="shared" si="26"/>
        <v>0</v>
      </c>
      <c r="CK37" s="152">
        <f t="shared" si="27"/>
        <v>0</v>
      </c>
      <c r="CL37" s="154"/>
      <c r="CM37" s="156" t="str">
        <f t="shared" si="0"/>
        <v/>
      </c>
      <c r="CN37" s="157" t="str">
        <f t="shared" si="1"/>
        <v/>
      </c>
      <c r="CO37" s="157" t="str">
        <f t="shared" si="28"/>
        <v/>
      </c>
      <c r="CP37" s="151">
        <f t="shared" si="29"/>
        <v>0</v>
      </c>
      <c r="CQ37" s="73" t="str">
        <f>IF(ISBLANK('ÁREA MEJORA COMPETENCIAL'!R37),"",IF(CO37="","",SUM(CP37,-CO37)))</f>
        <v/>
      </c>
      <c r="CR37" s="224" t="str">
        <f>IF(ISBLANK('ÁREA MEJORA COMPETENCIAL'!R37),"",IF(CO37="","VER RESULTADOS",(CP37/CO37)))</f>
        <v/>
      </c>
      <c r="CS37" s="128"/>
    </row>
    <row r="38" spans="1:97" ht="18" customHeight="1" x14ac:dyDescent="0.3">
      <c r="A38" s="319"/>
      <c r="B38" s="319"/>
      <c r="C38" s="228"/>
      <c r="D38" s="229"/>
      <c r="E38" s="131"/>
      <c r="F38" s="292"/>
      <c r="G38" s="293"/>
      <c r="H38" s="46"/>
      <c r="I38" s="46"/>
      <c r="J38" s="275"/>
      <c r="K38" s="276"/>
      <c r="L38" s="56"/>
      <c r="M38" s="56"/>
      <c r="N38" s="56"/>
      <c r="O38" s="56"/>
      <c r="P38" s="56"/>
      <c r="Q38" s="56"/>
      <c r="R38" s="47"/>
      <c r="S38" s="110" t="str">
        <f t="shared" si="2"/>
        <v/>
      </c>
      <c r="T38" s="110">
        <f t="shared" si="3"/>
        <v>0</v>
      </c>
      <c r="U38" s="111" t="str">
        <f t="shared" si="4"/>
        <v/>
      </c>
      <c r="V38" s="111" t="str">
        <f t="shared" si="5"/>
        <v/>
      </c>
      <c r="W38" s="112">
        <f t="shared" si="6"/>
        <v>0</v>
      </c>
      <c r="X38" s="182" t="str">
        <f t="shared" si="7"/>
        <v/>
      </c>
      <c r="Y38" s="150"/>
      <c r="Z38" s="54"/>
      <c r="AA38" s="54"/>
      <c r="AB38" s="49">
        <f t="shared" si="8"/>
        <v>0</v>
      </c>
      <c r="AC38" s="54"/>
      <c r="AD38" s="54"/>
      <c r="AE38" s="49">
        <f t="shared" si="9"/>
        <v>0</v>
      </c>
      <c r="AF38" s="54"/>
      <c r="AG38" s="54"/>
      <c r="AH38" s="49">
        <f t="shared" si="10"/>
        <v>0</v>
      </c>
      <c r="AI38" s="54"/>
      <c r="AJ38" s="54"/>
      <c r="AK38" s="49">
        <f t="shared" si="11"/>
        <v>0</v>
      </c>
      <c r="AL38" s="54"/>
      <c r="AM38" s="54"/>
      <c r="AN38" s="49">
        <f t="shared" si="12"/>
        <v>0</v>
      </c>
      <c r="AO38" s="151">
        <f t="shared" si="13"/>
        <v>0</v>
      </c>
      <c r="AP38" s="54"/>
      <c r="AQ38" s="54"/>
      <c r="AR38" s="49">
        <f t="shared" si="14"/>
        <v>0</v>
      </c>
      <c r="AS38" s="54"/>
      <c r="AT38" s="54"/>
      <c r="AU38" s="49">
        <f t="shared" si="15"/>
        <v>0</v>
      </c>
      <c r="AV38" s="54"/>
      <c r="AW38" s="54"/>
      <c r="AX38" s="49">
        <f t="shared" si="16"/>
        <v>0</v>
      </c>
      <c r="AY38" s="54"/>
      <c r="AZ38" s="54"/>
      <c r="BA38" s="49">
        <f t="shared" si="17"/>
        <v>0</v>
      </c>
      <c r="BB38" s="54"/>
      <c r="BC38" s="54"/>
      <c r="BD38" s="49">
        <f t="shared" si="18"/>
        <v>0</v>
      </c>
      <c r="BE38" s="152">
        <f t="shared" si="19"/>
        <v>0</v>
      </c>
      <c r="BF38" s="153"/>
      <c r="BG38" s="153"/>
      <c r="BH38" s="18">
        <f t="shared" si="20"/>
        <v>0</v>
      </c>
      <c r="BI38" s="153"/>
      <c r="BJ38" s="153"/>
      <c r="BK38" s="18">
        <f t="shared" si="21"/>
        <v>0</v>
      </c>
      <c r="BL38" s="153"/>
      <c r="BM38" s="153"/>
      <c r="BN38" s="18">
        <f t="shared" si="22"/>
        <v>0</v>
      </c>
      <c r="BO38" s="153"/>
      <c r="BP38" s="153"/>
      <c r="BQ38" s="18">
        <f t="shared" si="23"/>
        <v>0</v>
      </c>
      <c r="BR38" s="153"/>
      <c r="BS38" s="153"/>
      <c r="BT38" s="18">
        <f t="shared" si="24"/>
        <v>0</v>
      </c>
      <c r="BU38" s="152">
        <f t="shared" si="25"/>
        <v>0</v>
      </c>
      <c r="BV38" s="48"/>
      <c r="BW38" s="48"/>
      <c r="BX38" s="48"/>
      <c r="BY38" s="48"/>
      <c r="BZ38" s="48"/>
      <c r="CA38" s="48"/>
      <c r="CB38" s="48"/>
      <c r="CC38" s="48"/>
      <c r="CD38" s="48"/>
      <c r="CE38" s="48"/>
      <c r="CF38" s="48"/>
      <c r="CG38" s="48"/>
      <c r="CH38" s="48"/>
      <c r="CI38" s="48"/>
      <c r="CJ38" s="113">
        <f t="shared" si="26"/>
        <v>0</v>
      </c>
      <c r="CK38" s="152">
        <f t="shared" si="27"/>
        <v>0</v>
      </c>
      <c r="CL38" s="154"/>
      <c r="CM38" s="156" t="str">
        <f t="shared" si="0"/>
        <v/>
      </c>
      <c r="CN38" s="157" t="str">
        <f t="shared" si="1"/>
        <v/>
      </c>
      <c r="CO38" s="157" t="str">
        <f t="shared" si="28"/>
        <v/>
      </c>
      <c r="CP38" s="151">
        <f t="shared" si="29"/>
        <v>0</v>
      </c>
      <c r="CQ38" s="73" t="str">
        <f>IF(ISBLANK('ÁREA MEJORA COMPETENCIAL'!R38),"",IF(CO38="","",SUM(CP38,-CO38)))</f>
        <v/>
      </c>
      <c r="CR38" s="224" t="str">
        <f>IF(ISBLANK('ÁREA MEJORA COMPETENCIAL'!R38),"",IF(CO38="","VER RESULTADOS",(CP38/CO38)))</f>
        <v/>
      </c>
      <c r="CS38" s="128"/>
    </row>
    <row r="39" spans="1:97" ht="18" customHeight="1" x14ac:dyDescent="0.3">
      <c r="A39" s="319"/>
      <c r="B39" s="319"/>
      <c r="C39" s="228"/>
      <c r="D39" s="229"/>
      <c r="E39" s="131"/>
      <c r="F39" s="292"/>
      <c r="G39" s="293"/>
      <c r="H39" s="46"/>
      <c r="I39" s="46"/>
      <c r="J39" s="275"/>
      <c r="K39" s="276"/>
      <c r="L39" s="56"/>
      <c r="M39" s="56"/>
      <c r="N39" s="56"/>
      <c r="O39" s="56"/>
      <c r="P39" s="56"/>
      <c r="Q39" s="56"/>
      <c r="R39" s="47"/>
      <c r="S39" s="110" t="str">
        <f t="shared" si="2"/>
        <v/>
      </c>
      <c r="T39" s="110">
        <f t="shared" si="3"/>
        <v>0</v>
      </c>
      <c r="U39" s="111" t="str">
        <f t="shared" si="4"/>
        <v/>
      </c>
      <c r="V39" s="111" t="str">
        <f t="shared" si="5"/>
        <v/>
      </c>
      <c r="W39" s="112">
        <f t="shared" si="6"/>
        <v>0</v>
      </c>
      <c r="X39" s="182" t="str">
        <f t="shared" si="7"/>
        <v/>
      </c>
      <c r="Y39" s="150"/>
      <c r="Z39" s="54"/>
      <c r="AA39" s="54"/>
      <c r="AB39" s="49">
        <f t="shared" si="8"/>
        <v>0</v>
      </c>
      <c r="AC39" s="54"/>
      <c r="AD39" s="54"/>
      <c r="AE39" s="49">
        <f t="shared" si="9"/>
        <v>0</v>
      </c>
      <c r="AF39" s="54"/>
      <c r="AG39" s="54"/>
      <c r="AH39" s="49">
        <f t="shared" si="10"/>
        <v>0</v>
      </c>
      <c r="AI39" s="54"/>
      <c r="AJ39" s="54"/>
      <c r="AK39" s="49">
        <f t="shared" si="11"/>
        <v>0</v>
      </c>
      <c r="AL39" s="54"/>
      <c r="AM39" s="54"/>
      <c r="AN39" s="49">
        <f t="shared" si="12"/>
        <v>0</v>
      </c>
      <c r="AO39" s="151">
        <f t="shared" si="13"/>
        <v>0</v>
      </c>
      <c r="AP39" s="54"/>
      <c r="AQ39" s="54"/>
      <c r="AR39" s="49">
        <f t="shared" si="14"/>
        <v>0</v>
      </c>
      <c r="AS39" s="54"/>
      <c r="AT39" s="54"/>
      <c r="AU39" s="49">
        <f t="shared" si="15"/>
        <v>0</v>
      </c>
      <c r="AV39" s="54"/>
      <c r="AW39" s="54"/>
      <c r="AX39" s="49">
        <f t="shared" si="16"/>
        <v>0</v>
      </c>
      <c r="AY39" s="54"/>
      <c r="AZ39" s="54"/>
      <c r="BA39" s="49">
        <f t="shared" si="17"/>
        <v>0</v>
      </c>
      <c r="BB39" s="54"/>
      <c r="BC39" s="54"/>
      <c r="BD39" s="49">
        <f t="shared" si="18"/>
        <v>0</v>
      </c>
      <c r="BE39" s="152">
        <f t="shared" si="19"/>
        <v>0</v>
      </c>
      <c r="BF39" s="153"/>
      <c r="BG39" s="153"/>
      <c r="BH39" s="18">
        <f t="shared" si="20"/>
        <v>0</v>
      </c>
      <c r="BI39" s="153"/>
      <c r="BJ39" s="153"/>
      <c r="BK39" s="18">
        <f t="shared" si="21"/>
        <v>0</v>
      </c>
      <c r="BL39" s="153"/>
      <c r="BM39" s="153"/>
      <c r="BN39" s="18">
        <f t="shared" si="22"/>
        <v>0</v>
      </c>
      <c r="BO39" s="153"/>
      <c r="BP39" s="153"/>
      <c r="BQ39" s="18">
        <f t="shared" si="23"/>
        <v>0</v>
      </c>
      <c r="BR39" s="153"/>
      <c r="BS39" s="153"/>
      <c r="BT39" s="18">
        <f t="shared" si="24"/>
        <v>0</v>
      </c>
      <c r="BU39" s="152">
        <f t="shared" si="25"/>
        <v>0</v>
      </c>
      <c r="BV39" s="48"/>
      <c r="BW39" s="48"/>
      <c r="BX39" s="48"/>
      <c r="BY39" s="48"/>
      <c r="BZ39" s="48"/>
      <c r="CA39" s="48"/>
      <c r="CB39" s="48"/>
      <c r="CC39" s="48"/>
      <c r="CD39" s="48"/>
      <c r="CE39" s="48"/>
      <c r="CF39" s="48"/>
      <c r="CG39" s="48"/>
      <c r="CH39" s="48"/>
      <c r="CI39" s="48"/>
      <c r="CJ39" s="113">
        <f t="shared" si="26"/>
        <v>0</v>
      </c>
      <c r="CK39" s="152">
        <f t="shared" si="27"/>
        <v>0</v>
      </c>
      <c r="CL39" s="154"/>
      <c r="CM39" s="156" t="str">
        <f t="shared" si="0"/>
        <v/>
      </c>
      <c r="CN39" s="157" t="str">
        <f t="shared" si="1"/>
        <v/>
      </c>
      <c r="CO39" s="157" t="str">
        <f t="shared" si="28"/>
        <v/>
      </c>
      <c r="CP39" s="151">
        <f t="shared" si="29"/>
        <v>0</v>
      </c>
      <c r="CQ39" s="73" t="str">
        <f>IF(ISBLANK('ÁREA MEJORA COMPETENCIAL'!R39),"",IF(CO39="","",SUM(CP39,-CO39)))</f>
        <v/>
      </c>
      <c r="CR39" s="224" t="str">
        <f>IF(ISBLANK('ÁREA MEJORA COMPETENCIAL'!R39),"",IF(CO39="","VER RESULTADOS",(CP39/CO39)))</f>
        <v/>
      </c>
      <c r="CS39" s="128"/>
    </row>
    <row r="40" spans="1:97" ht="18" customHeight="1" x14ac:dyDescent="0.3">
      <c r="A40" s="319"/>
      <c r="B40" s="319"/>
      <c r="C40" s="228"/>
      <c r="D40" s="229"/>
      <c r="E40" s="131"/>
      <c r="F40" s="292"/>
      <c r="G40" s="293"/>
      <c r="H40" s="46"/>
      <c r="I40" s="46"/>
      <c r="J40" s="275"/>
      <c r="K40" s="276"/>
      <c r="L40" s="56"/>
      <c r="M40" s="56"/>
      <c r="N40" s="56"/>
      <c r="O40" s="56"/>
      <c r="P40" s="56"/>
      <c r="Q40" s="56"/>
      <c r="R40" s="47"/>
      <c r="S40" s="110" t="str">
        <f t="shared" si="2"/>
        <v/>
      </c>
      <c r="T40" s="110">
        <f t="shared" si="3"/>
        <v>0</v>
      </c>
      <c r="U40" s="111" t="str">
        <f t="shared" si="4"/>
        <v/>
      </c>
      <c r="V40" s="111" t="str">
        <f t="shared" si="5"/>
        <v/>
      </c>
      <c r="W40" s="112">
        <f t="shared" si="6"/>
        <v>0</v>
      </c>
      <c r="X40" s="182" t="str">
        <f t="shared" si="7"/>
        <v/>
      </c>
      <c r="Y40" s="150"/>
      <c r="Z40" s="54"/>
      <c r="AA40" s="54"/>
      <c r="AB40" s="49">
        <f t="shared" si="8"/>
        <v>0</v>
      </c>
      <c r="AC40" s="54"/>
      <c r="AD40" s="54"/>
      <c r="AE40" s="49">
        <f t="shared" si="9"/>
        <v>0</v>
      </c>
      <c r="AF40" s="54"/>
      <c r="AG40" s="54"/>
      <c r="AH40" s="49">
        <f t="shared" si="10"/>
        <v>0</v>
      </c>
      <c r="AI40" s="54"/>
      <c r="AJ40" s="54"/>
      <c r="AK40" s="49">
        <f t="shared" si="11"/>
        <v>0</v>
      </c>
      <c r="AL40" s="54"/>
      <c r="AM40" s="54"/>
      <c r="AN40" s="49">
        <f t="shared" si="12"/>
        <v>0</v>
      </c>
      <c r="AO40" s="151">
        <f t="shared" si="13"/>
        <v>0</v>
      </c>
      <c r="AP40" s="54"/>
      <c r="AQ40" s="54"/>
      <c r="AR40" s="49">
        <f t="shared" si="14"/>
        <v>0</v>
      </c>
      <c r="AS40" s="54"/>
      <c r="AT40" s="54"/>
      <c r="AU40" s="49">
        <f t="shared" si="15"/>
        <v>0</v>
      </c>
      <c r="AV40" s="54"/>
      <c r="AW40" s="54"/>
      <c r="AX40" s="49">
        <f t="shared" si="16"/>
        <v>0</v>
      </c>
      <c r="AY40" s="54"/>
      <c r="AZ40" s="54"/>
      <c r="BA40" s="49">
        <f t="shared" si="17"/>
        <v>0</v>
      </c>
      <c r="BB40" s="54"/>
      <c r="BC40" s="54"/>
      <c r="BD40" s="49">
        <f t="shared" si="18"/>
        <v>0</v>
      </c>
      <c r="BE40" s="152">
        <f t="shared" si="19"/>
        <v>0</v>
      </c>
      <c r="BF40" s="153"/>
      <c r="BG40" s="153"/>
      <c r="BH40" s="18">
        <f t="shared" si="20"/>
        <v>0</v>
      </c>
      <c r="BI40" s="153"/>
      <c r="BJ40" s="153"/>
      <c r="BK40" s="18">
        <f t="shared" si="21"/>
        <v>0</v>
      </c>
      <c r="BL40" s="153"/>
      <c r="BM40" s="153"/>
      <c r="BN40" s="18">
        <f t="shared" si="22"/>
        <v>0</v>
      </c>
      <c r="BO40" s="153"/>
      <c r="BP40" s="153"/>
      <c r="BQ40" s="18">
        <f t="shared" si="23"/>
        <v>0</v>
      </c>
      <c r="BR40" s="153"/>
      <c r="BS40" s="153"/>
      <c r="BT40" s="18">
        <f t="shared" si="24"/>
        <v>0</v>
      </c>
      <c r="BU40" s="152">
        <f t="shared" si="25"/>
        <v>0</v>
      </c>
      <c r="BV40" s="48"/>
      <c r="BW40" s="48"/>
      <c r="BX40" s="48"/>
      <c r="BY40" s="48"/>
      <c r="BZ40" s="48"/>
      <c r="CA40" s="48"/>
      <c r="CB40" s="48"/>
      <c r="CC40" s="48"/>
      <c r="CD40" s="48"/>
      <c r="CE40" s="48"/>
      <c r="CF40" s="48"/>
      <c r="CG40" s="48"/>
      <c r="CH40" s="48"/>
      <c r="CI40" s="48"/>
      <c r="CJ40" s="113">
        <f t="shared" si="26"/>
        <v>0</v>
      </c>
      <c r="CK40" s="152">
        <f t="shared" si="27"/>
        <v>0</v>
      </c>
      <c r="CL40" s="154"/>
      <c r="CM40" s="156" t="str">
        <f t="shared" si="0"/>
        <v/>
      </c>
      <c r="CN40" s="157" t="str">
        <f t="shared" si="1"/>
        <v/>
      </c>
      <c r="CO40" s="157" t="str">
        <f t="shared" si="28"/>
        <v/>
      </c>
      <c r="CP40" s="151">
        <f t="shared" si="29"/>
        <v>0</v>
      </c>
      <c r="CQ40" s="73" t="str">
        <f>IF(ISBLANK('ÁREA MEJORA COMPETENCIAL'!R40),"",IF(CO40="","",SUM(CP40,-CO40)))</f>
        <v/>
      </c>
      <c r="CR40" s="224" t="str">
        <f>IF(ISBLANK('ÁREA MEJORA COMPETENCIAL'!R40),"",IF(CO40="","VER RESULTADOS",(CP40/CO40)))</f>
        <v/>
      </c>
      <c r="CS40" s="128"/>
    </row>
    <row r="41" spans="1:97" ht="18" customHeight="1" x14ac:dyDescent="0.3">
      <c r="A41" s="319"/>
      <c r="B41" s="319"/>
      <c r="C41" s="228"/>
      <c r="D41" s="229"/>
      <c r="E41" s="131"/>
      <c r="F41" s="292"/>
      <c r="G41" s="293"/>
      <c r="H41" s="46"/>
      <c r="I41" s="46"/>
      <c r="J41" s="275"/>
      <c r="K41" s="276"/>
      <c r="L41" s="56"/>
      <c r="M41" s="56"/>
      <c r="N41" s="56"/>
      <c r="O41" s="56"/>
      <c r="P41" s="56"/>
      <c r="Q41" s="56"/>
      <c r="R41" s="47"/>
      <c r="S41" s="110" t="str">
        <f t="shared" si="2"/>
        <v/>
      </c>
      <c r="T41" s="110">
        <f t="shared" si="3"/>
        <v>0</v>
      </c>
      <c r="U41" s="111" t="str">
        <f t="shared" si="4"/>
        <v/>
      </c>
      <c r="V41" s="111" t="str">
        <f t="shared" si="5"/>
        <v/>
      </c>
      <c r="W41" s="112">
        <f t="shared" si="6"/>
        <v>0</v>
      </c>
      <c r="X41" s="182" t="str">
        <f t="shared" si="7"/>
        <v/>
      </c>
      <c r="Y41" s="150"/>
      <c r="Z41" s="54"/>
      <c r="AA41" s="54"/>
      <c r="AB41" s="49">
        <f t="shared" si="8"/>
        <v>0</v>
      </c>
      <c r="AC41" s="54"/>
      <c r="AD41" s="54"/>
      <c r="AE41" s="49">
        <f t="shared" si="9"/>
        <v>0</v>
      </c>
      <c r="AF41" s="54"/>
      <c r="AG41" s="54"/>
      <c r="AH41" s="49">
        <f t="shared" si="10"/>
        <v>0</v>
      </c>
      <c r="AI41" s="54"/>
      <c r="AJ41" s="54"/>
      <c r="AK41" s="49">
        <f t="shared" si="11"/>
        <v>0</v>
      </c>
      <c r="AL41" s="54"/>
      <c r="AM41" s="54"/>
      <c r="AN41" s="49">
        <f t="shared" si="12"/>
        <v>0</v>
      </c>
      <c r="AO41" s="151">
        <f t="shared" si="13"/>
        <v>0</v>
      </c>
      <c r="AP41" s="54"/>
      <c r="AQ41" s="54"/>
      <c r="AR41" s="49">
        <f t="shared" si="14"/>
        <v>0</v>
      </c>
      <c r="AS41" s="54"/>
      <c r="AT41" s="54"/>
      <c r="AU41" s="49">
        <f t="shared" si="15"/>
        <v>0</v>
      </c>
      <c r="AV41" s="54"/>
      <c r="AW41" s="54"/>
      <c r="AX41" s="49">
        <f t="shared" si="16"/>
        <v>0</v>
      </c>
      <c r="AY41" s="54"/>
      <c r="AZ41" s="54"/>
      <c r="BA41" s="49">
        <f t="shared" si="17"/>
        <v>0</v>
      </c>
      <c r="BB41" s="54"/>
      <c r="BC41" s="54"/>
      <c r="BD41" s="49">
        <f t="shared" si="18"/>
        <v>0</v>
      </c>
      <c r="BE41" s="152">
        <f t="shared" si="19"/>
        <v>0</v>
      </c>
      <c r="BF41" s="153"/>
      <c r="BG41" s="153"/>
      <c r="BH41" s="18">
        <f t="shared" si="20"/>
        <v>0</v>
      </c>
      <c r="BI41" s="153"/>
      <c r="BJ41" s="153"/>
      <c r="BK41" s="18">
        <f t="shared" si="21"/>
        <v>0</v>
      </c>
      <c r="BL41" s="153"/>
      <c r="BM41" s="153"/>
      <c r="BN41" s="18">
        <f t="shared" si="22"/>
        <v>0</v>
      </c>
      <c r="BO41" s="153"/>
      <c r="BP41" s="153"/>
      <c r="BQ41" s="18">
        <f t="shared" si="23"/>
        <v>0</v>
      </c>
      <c r="BR41" s="153"/>
      <c r="BS41" s="153"/>
      <c r="BT41" s="18">
        <f t="shared" si="24"/>
        <v>0</v>
      </c>
      <c r="BU41" s="152">
        <f t="shared" si="25"/>
        <v>0</v>
      </c>
      <c r="BV41" s="48"/>
      <c r="BW41" s="48"/>
      <c r="BX41" s="48"/>
      <c r="BY41" s="48"/>
      <c r="BZ41" s="48"/>
      <c r="CA41" s="48"/>
      <c r="CB41" s="48"/>
      <c r="CC41" s="48"/>
      <c r="CD41" s="48"/>
      <c r="CE41" s="48"/>
      <c r="CF41" s="48"/>
      <c r="CG41" s="48"/>
      <c r="CH41" s="48"/>
      <c r="CI41" s="48"/>
      <c r="CJ41" s="113">
        <f t="shared" si="26"/>
        <v>0</v>
      </c>
      <c r="CK41" s="152">
        <f t="shared" si="27"/>
        <v>0</v>
      </c>
      <c r="CL41" s="154"/>
      <c r="CM41" s="156" t="str">
        <f t="shared" si="0"/>
        <v/>
      </c>
      <c r="CN41" s="157" t="str">
        <f t="shared" si="1"/>
        <v/>
      </c>
      <c r="CO41" s="157" t="str">
        <f t="shared" si="28"/>
        <v/>
      </c>
      <c r="CP41" s="151">
        <f t="shared" si="29"/>
        <v>0</v>
      </c>
      <c r="CQ41" s="73" t="str">
        <f>IF(ISBLANK('ÁREA MEJORA COMPETENCIAL'!R41),"",IF(CO41="","",SUM(CP41,-CO41)))</f>
        <v/>
      </c>
      <c r="CR41" s="224" t="str">
        <f>IF(ISBLANK('ÁREA MEJORA COMPETENCIAL'!R41),"",IF(CO41="","VER RESULTADOS",(CP41/CO41)))</f>
        <v/>
      </c>
      <c r="CS41" s="128"/>
    </row>
    <row r="42" spans="1:97" ht="18" customHeight="1" x14ac:dyDescent="0.3">
      <c r="A42" s="319"/>
      <c r="B42" s="319"/>
      <c r="C42" s="228"/>
      <c r="D42" s="229"/>
      <c r="E42" s="131"/>
      <c r="F42" s="292"/>
      <c r="G42" s="293"/>
      <c r="H42" s="46"/>
      <c r="I42" s="46"/>
      <c r="J42" s="275"/>
      <c r="K42" s="276"/>
      <c r="L42" s="56"/>
      <c r="M42" s="56"/>
      <c r="N42" s="56"/>
      <c r="O42" s="56"/>
      <c r="P42" s="56"/>
      <c r="Q42" s="56"/>
      <c r="R42" s="47"/>
      <c r="S42" s="110" t="str">
        <f t="shared" si="2"/>
        <v/>
      </c>
      <c r="T42" s="110">
        <f t="shared" si="3"/>
        <v>0</v>
      </c>
      <c r="U42" s="111" t="str">
        <f t="shared" si="4"/>
        <v/>
      </c>
      <c r="V42" s="111" t="str">
        <f t="shared" si="5"/>
        <v/>
      </c>
      <c r="W42" s="112">
        <f t="shared" si="6"/>
        <v>0</v>
      </c>
      <c r="X42" s="182" t="str">
        <f t="shared" si="7"/>
        <v/>
      </c>
      <c r="Y42" s="150"/>
      <c r="Z42" s="54"/>
      <c r="AA42" s="54"/>
      <c r="AB42" s="49">
        <f t="shared" si="8"/>
        <v>0</v>
      </c>
      <c r="AC42" s="54"/>
      <c r="AD42" s="54"/>
      <c r="AE42" s="49">
        <f t="shared" si="9"/>
        <v>0</v>
      </c>
      <c r="AF42" s="54"/>
      <c r="AG42" s="54"/>
      <c r="AH42" s="49">
        <f t="shared" si="10"/>
        <v>0</v>
      </c>
      <c r="AI42" s="54"/>
      <c r="AJ42" s="54"/>
      <c r="AK42" s="49">
        <f t="shared" si="11"/>
        <v>0</v>
      </c>
      <c r="AL42" s="54"/>
      <c r="AM42" s="54"/>
      <c r="AN42" s="49">
        <f t="shared" si="12"/>
        <v>0</v>
      </c>
      <c r="AO42" s="151">
        <f t="shared" si="13"/>
        <v>0</v>
      </c>
      <c r="AP42" s="54"/>
      <c r="AQ42" s="54"/>
      <c r="AR42" s="49">
        <f t="shared" si="14"/>
        <v>0</v>
      </c>
      <c r="AS42" s="54"/>
      <c r="AT42" s="54"/>
      <c r="AU42" s="49">
        <f t="shared" si="15"/>
        <v>0</v>
      </c>
      <c r="AV42" s="54"/>
      <c r="AW42" s="54"/>
      <c r="AX42" s="49">
        <f t="shared" si="16"/>
        <v>0</v>
      </c>
      <c r="AY42" s="54"/>
      <c r="AZ42" s="54"/>
      <c r="BA42" s="49">
        <f t="shared" si="17"/>
        <v>0</v>
      </c>
      <c r="BB42" s="54"/>
      <c r="BC42" s="54"/>
      <c r="BD42" s="49">
        <f t="shared" si="18"/>
        <v>0</v>
      </c>
      <c r="BE42" s="152">
        <f t="shared" si="19"/>
        <v>0</v>
      </c>
      <c r="BF42" s="153"/>
      <c r="BG42" s="153"/>
      <c r="BH42" s="18">
        <f t="shared" si="20"/>
        <v>0</v>
      </c>
      <c r="BI42" s="153"/>
      <c r="BJ42" s="153"/>
      <c r="BK42" s="18">
        <f t="shared" si="21"/>
        <v>0</v>
      </c>
      <c r="BL42" s="153"/>
      <c r="BM42" s="153"/>
      <c r="BN42" s="18">
        <f t="shared" si="22"/>
        <v>0</v>
      </c>
      <c r="BO42" s="153"/>
      <c r="BP42" s="153"/>
      <c r="BQ42" s="18">
        <f t="shared" si="23"/>
        <v>0</v>
      </c>
      <c r="BR42" s="153"/>
      <c r="BS42" s="153"/>
      <c r="BT42" s="18">
        <f t="shared" si="24"/>
        <v>0</v>
      </c>
      <c r="BU42" s="152">
        <f t="shared" si="25"/>
        <v>0</v>
      </c>
      <c r="BV42" s="48"/>
      <c r="BW42" s="48"/>
      <c r="BX42" s="48"/>
      <c r="BY42" s="48"/>
      <c r="BZ42" s="48"/>
      <c r="CA42" s="48"/>
      <c r="CB42" s="48"/>
      <c r="CC42" s="48"/>
      <c r="CD42" s="48"/>
      <c r="CE42" s="48"/>
      <c r="CF42" s="48"/>
      <c r="CG42" s="48"/>
      <c r="CH42" s="48"/>
      <c r="CI42" s="48"/>
      <c r="CJ42" s="113">
        <f t="shared" si="26"/>
        <v>0</v>
      </c>
      <c r="CK42" s="152">
        <f t="shared" si="27"/>
        <v>0</v>
      </c>
      <c r="CL42" s="154"/>
      <c r="CM42" s="156" t="str">
        <f t="shared" ref="CM42:CM73" si="30">IF(ISBLANK(R42),"",(IF(ISERROR(R42),"",(X42)*5.6)))</f>
        <v/>
      </c>
      <c r="CN42" s="157" t="str">
        <f t="shared" ref="CN42:CN73" si="31">IF(ISBLANK(R42),"",(MROUND(CM42,4)))</f>
        <v/>
      </c>
      <c r="CO42" s="157" t="str">
        <f t="shared" si="28"/>
        <v/>
      </c>
      <c r="CP42" s="151">
        <f t="shared" si="29"/>
        <v>0</v>
      </c>
      <c r="CQ42" s="73" t="str">
        <f>IF(ISBLANK('ÁREA MEJORA COMPETENCIAL'!R42),"",IF(CO42="","",SUM(CP42,-CO42)))</f>
        <v/>
      </c>
      <c r="CR42" s="224" t="str">
        <f>IF(ISBLANK('ÁREA MEJORA COMPETENCIAL'!R42),"",IF(CO42="","VER RESULTADOS",(CP42/CO42)))</f>
        <v/>
      </c>
      <c r="CS42" s="128"/>
    </row>
    <row r="43" spans="1:97" ht="18" customHeight="1" x14ac:dyDescent="0.3">
      <c r="A43" s="319"/>
      <c r="B43" s="319"/>
      <c r="C43" s="228"/>
      <c r="D43" s="229"/>
      <c r="E43" s="131"/>
      <c r="F43" s="292"/>
      <c r="G43" s="293"/>
      <c r="H43" s="46"/>
      <c r="I43" s="46"/>
      <c r="J43" s="275"/>
      <c r="K43" s="276"/>
      <c r="L43" s="56"/>
      <c r="M43" s="56"/>
      <c r="N43" s="56"/>
      <c r="O43" s="56"/>
      <c r="P43" s="56"/>
      <c r="Q43" s="56"/>
      <c r="R43" s="47"/>
      <c r="S43" s="110" t="str">
        <f t="shared" si="2"/>
        <v/>
      </c>
      <c r="T43" s="110">
        <f t="shared" si="3"/>
        <v>0</v>
      </c>
      <c r="U43" s="111" t="str">
        <f t="shared" si="4"/>
        <v/>
      </c>
      <c r="V43" s="111" t="str">
        <f t="shared" si="5"/>
        <v/>
      </c>
      <c r="W43" s="112">
        <f t="shared" si="6"/>
        <v>0</v>
      </c>
      <c r="X43" s="182" t="str">
        <f t="shared" si="7"/>
        <v/>
      </c>
      <c r="Y43" s="150"/>
      <c r="Z43" s="54"/>
      <c r="AA43" s="54"/>
      <c r="AB43" s="49">
        <f t="shared" si="8"/>
        <v>0</v>
      </c>
      <c r="AC43" s="54"/>
      <c r="AD43" s="54"/>
      <c r="AE43" s="49">
        <f t="shared" si="9"/>
        <v>0</v>
      </c>
      <c r="AF43" s="54"/>
      <c r="AG43" s="54"/>
      <c r="AH43" s="49">
        <f t="shared" si="10"/>
        <v>0</v>
      </c>
      <c r="AI43" s="54"/>
      <c r="AJ43" s="54"/>
      <c r="AK43" s="49">
        <f t="shared" si="11"/>
        <v>0</v>
      </c>
      <c r="AL43" s="54"/>
      <c r="AM43" s="54"/>
      <c r="AN43" s="49">
        <f t="shared" si="12"/>
        <v>0</v>
      </c>
      <c r="AO43" s="151">
        <f t="shared" si="13"/>
        <v>0</v>
      </c>
      <c r="AP43" s="54"/>
      <c r="AQ43" s="54"/>
      <c r="AR43" s="49">
        <f t="shared" si="14"/>
        <v>0</v>
      </c>
      <c r="AS43" s="54"/>
      <c r="AT43" s="54"/>
      <c r="AU43" s="49">
        <f t="shared" si="15"/>
        <v>0</v>
      </c>
      <c r="AV43" s="54"/>
      <c r="AW43" s="54"/>
      <c r="AX43" s="49">
        <f t="shared" si="16"/>
        <v>0</v>
      </c>
      <c r="AY43" s="54"/>
      <c r="AZ43" s="54"/>
      <c r="BA43" s="49">
        <f t="shared" si="17"/>
        <v>0</v>
      </c>
      <c r="BB43" s="54"/>
      <c r="BC43" s="54"/>
      <c r="BD43" s="49">
        <f t="shared" si="18"/>
        <v>0</v>
      </c>
      <c r="BE43" s="152">
        <f t="shared" si="19"/>
        <v>0</v>
      </c>
      <c r="BF43" s="153"/>
      <c r="BG43" s="153"/>
      <c r="BH43" s="18">
        <f t="shared" si="20"/>
        <v>0</v>
      </c>
      <c r="BI43" s="153"/>
      <c r="BJ43" s="153"/>
      <c r="BK43" s="18">
        <f t="shared" si="21"/>
        <v>0</v>
      </c>
      <c r="BL43" s="153"/>
      <c r="BM43" s="153"/>
      <c r="BN43" s="18">
        <f t="shared" si="22"/>
        <v>0</v>
      </c>
      <c r="BO43" s="153"/>
      <c r="BP43" s="153"/>
      <c r="BQ43" s="18">
        <f t="shared" si="23"/>
        <v>0</v>
      </c>
      <c r="BR43" s="153"/>
      <c r="BS43" s="153"/>
      <c r="BT43" s="18">
        <f t="shared" si="24"/>
        <v>0</v>
      </c>
      <c r="BU43" s="152">
        <f t="shared" si="25"/>
        <v>0</v>
      </c>
      <c r="BV43" s="48"/>
      <c r="BW43" s="48"/>
      <c r="BX43" s="48"/>
      <c r="BY43" s="48"/>
      <c r="BZ43" s="48"/>
      <c r="CA43" s="48"/>
      <c r="CB43" s="48"/>
      <c r="CC43" s="48"/>
      <c r="CD43" s="48"/>
      <c r="CE43" s="48"/>
      <c r="CF43" s="48"/>
      <c r="CG43" s="48"/>
      <c r="CH43" s="48"/>
      <c r="CI43" s="48"/>
      <c r="CJ43" s="113">
        <f t="shared" si="26"/>
        <v>0</v>
      </c>
      <c r="CK43" s="152">
        <f t="shared" si="27"/>
        <v>0</v>
      </c>
      <c r="CL43" s="154"/>
      <c r="CM43" s="156" t="str">
        <f t="shared" si="30"/>
        <v/>
      </c>
      <c r="CN43" s="157" t="str">
        <f t="shared" si="31"/>
        <v/>
      </c>
      <c r="CO43" s="157" t="str">
        <f t="shared" si="28"/>
        <v/>
      </c>
      <c r="CP43" s="151">
        <f t="shared" si="29"/>
        <v>0</v>
      </c>
      <c r="CQ43" s="73" t="str">
        <f>IF(ISBLANK('ÁREA MEJORA COMPETENCIAL'!R43),"",IF(CO43="","",SUM(CP43,-CO43)))</f>
        <v/>
      </c>
      <c r="CR43" s="224" t="str">
        <f>IF(ISBLANK('ÁREA MEJORA COMPETENCIAL'!R43),"",IF(CO43="","VER RESULTADOS",(CP43/CO43)))</f>
        <v/>
      </c>
      <c r="CS43" s="128"/>
    </row>
    <row r="44" spans="1:97" ht="18" customHeight="1" x14ac:dyDescent="0.3">
      <c r="A44" s="319"/>
      <c r="B44" s="319"/>
      <c r="C44" s="228"/>
      <c r="D44" s="229"/>
      <c r="E44" s="131"/>
      <c r="F44" s="292"/>
      <c r="G44" s="293"/>
      <c r="H44" s="46"/>
      <c r="I44" s="46"/>
      <c r="J44" s="275"/>
      <c r="K44" s="276"/>
      <c r="L44" s="56"/>
      <c r="M44" s="56"/>
      <c r="N44" s="56"/>
      <c r="O44" s="56"/>
      <c r="P44" s="56"/>
      <c r="Q44" s="56"/>
      <c r="R44" s="47"/>
      <c r="S44" s="110" t="str">
        <f t="shared" si="2"/>
        <v/>
      </c>
      <c r="T44" s="110">
        <f t="shared" si="3"/>
        <v>0</v>
      </c>
      <c r="U44" s="111" t="str">
        <f t="shared" si="4"/>
        <v/>
      </c>
      <c r="V44" s="111" t="str">
        <f t="shared" si="5"/>
        <v/>
      </c>
      <c r="W44" s="112">
        <f t="shared" si="6"/>
        <v>0</v>
      </c>
      <c r="X44" s="182" t="str">
        <f t="shared" si="7"/>
        <v/>
      </c>
      <c r="Y44" s="150"/>
      <c r="Z44" s="54"/>
      <c r="AA44" s="54"/>
      <c r="AB44" s="49">
        <f t="shared" si="8"/>
        <v>0</v>
      </c>
      <c r="AC44" s="54"/>
      <c r="AD44" s="54"/>
      <c r="AE44" s="49">
        <f t="shared" si="9"/>
        <v>0</v>
      </c>
      <c r="AF44" s="54"/>
      <c r="AG44" s="54"/>
      <c r="AH44" s="49">
        <f t="shared" si="10"/>
        <v>0</v>
      </c>
      <c r="AI44" s="54"/>
      <c r="AJ44" s="54"/>
      <c r="AK44" s="49">
        <f t="shared" si="11"/>
        <v>0</v>
      </c>
      <c r="AL44" s="54"/>
      <c r="AM44" s="54"/>
      <c r="AN44" s="49">
        <f t="shared" si="12"/>
        <v>0</v>
      </c>
      <c r="AO44" s="151">
        <f t="shared" si="13"/>
        <v>0</v>
      </c>
      <c r="AP44" s="54"/>
      <c r="AQ44" s="54"/>
      <c r="AR44" s="49">
        <f t="shared" si="14"/>
        <v>0</v>
      </c>
      <c r="AS44" s="54"/>
      <c r="AT44" s="54"/>
      <c r="AU44" s="49">
        <f t="shared" si="15"/>
        <v>0</v>
      </c>
      <c r="AV44" s="54"/>
      <c r="AW44" s="54"/>
      <c r="AX44" s="49">
        <f t="shared" si="16"/>
        <v>0</v>
      </c>
      <c r="AY44" s="54"/>
      <c r="AZ44" s="54"/>
      <c r="BA44" s="49">
        <f t="shared" si="17"/>
        <v>0</v>
      </c>
      <c r="BB44" s="54"/>
      <c r="BC44" s="54"/>
      <c r="BD44" s="49">
        <f t="shared" si="18"/>
        <v>0</v>
      </c>
      <c r="BE44" s="152">
        <f t="shared" si="19"/>
        <v>0</v>
      </c>
      <c r="BF44" s="153"/>
      <c r="BG44" s="153"/>
      <c r="BH44" s="18">
        <f t="shared" si="20"/>
        <v>0</v>
      </c>
      <c r="BI44" s="153"/>
      <c r="BJ44" s="153"/>
      <c r="BK44" s="18">
        <f t="shared" si="21"/>
        <v>0</v>
      </c>
      <c r="BL44" s="153"/>
      <c r="BM44" s="153"/>
      <c r="BN44" s="18">
        <f t="shared" si="22"/>
        <v>0</v>
      </c>
      <c r="BO44" s="153"/>
      <c r="BP44" s="153"/>
      <c r="BQ44" s="18">
        <f t="shared" si="23"/>
        <v>0</v>
      </c>
      <c r="BR44" s="153"/>
      <c r="BS44" s="153"/>
      <c r="BT44" s="18">
        <f t="shared" si="24"/>
        <v>0</v>
      </c>
      <c r="BU44" s="152">
        <f t="shared" si="25"/>
        <v>0</v>
      </c>
      <c r="BV44" s="48"/>
      <c r="BW44" s="48"/>
      <c r="BX44" s="48"/>
      <c r="BY44" s="48"/>
      <c r="BZ44" s="48"/>
      <c r="CA44" s="48"/>
      <c r="CB44" s="48"/>
      <c r="CC44" s="48"/>
      <c r="CD44" s="48"/>
      <c r="CE44" s="48"/>
      <c r="CF44" s="48"/>
      <c r="CG44" s="48"/>
      <c r="CH44" s="48"/>
      <c r="CI44" s="48"/>
      <c r="CJ44" s="113">
        <f t="shared" si="26"/>
        <v>0</v>
      </c>
      <c r="CK44" s="152">
        <f t="shared" si="27"/>
        <v>0</v>
      </c>
      <c r="CL44" s="154"/>
      <c r="CM44" s="156" t="str">
        <f t="shared" si="30"/>
        <v/>
      </c>
      <c r="CN44" s="157" t="str">
        <f t="shared" si="31"/>
        <v/>
      </c>
      <c r="CO44" s="157" t="str">
        <f t="shared" si="28"/>
        <v/>
      </c>
      <c r="CP44" s="151">
        <f t="shared" si="29"/>
        <v>0</v>
      </c>
      <c r="CQ44" s="73" t="str">
        <f>IF(ISBLANK('ÁREA MEJORA COMPETENCIAL'!R44),"",IF(CO44="","",SUM(CP44,-CO44)))</f>
        <v/>
      </c>
      <c r="CR44" s="224" t="str">
        <f>IF(ISBLANK('ÁREA MEJORA COMPETENCIAL'!R44),"",IF(CO44="","VER RESULTADOS",(CP44/CO44)))</f>
        <v/>
      </c>
      <c r="CS44" s="128"/>
    </row>
    <row r="45" spans="1:97" ht="18" customHeight="1" x14ac:dyDescent="0.3">
      <c r="A45" s="319"/>
      <c r="B45" s="319"/>
      <c r="C45" s="228"/>
      <c r="D45" s="229"/>
      <c r="E45" s="131"/>
      <c r="F45" s="292"/>
      <c r="G45" s="293"/>
      <c r="H45" s="46"/>
      <c r="I45" s="46"/>
      <c r="J45" s="275"/>
      <c r="K45" s="276"/>
      <c r="L45" s="56"/>
      <c r="M45" s="56"/>
      <c r="N45" s="56"/>
      <c r="O45" s="56"/>
      <c r="P45" s="56"/>
      <c r="Q45" s="56"/>
      <c r="R45" s="47"/>
      <c r="S45" s="110" t="str">
        <f t="shared" si="2"/>
        <v/>
      </c>
      <c r="T45" s="110">
        <f t="shared" si="3"/>
        <v>0</v>
      </c>
      <c r="U45" s="111" t="str">
        <f t="shared" si="4"/>
        <v/>
      </c>
      <c r="V45" s="111" t="str">
        <f t="shared" si="5"/>
        <v/>
      </c>
      <c r="W45" s="112">
        <f t="shared" si="6"/>
        <v>0</v>
      </c>
      <c r="X45" s="182" t="str">
        <f t="shared" si="7"/>
        <v/>
      </c>
      <c r="Y45" s="150"/>
      <c r="Z45" s="54"/>
      <c r="AA45" s="54"/>
      <c r="AB45" s="49">
        <f t="shared" si="8"/>
        <v>0</v>
      </c>
      <c r="AC45" s="54"/>
      <c r="AD45" s="54"/>
      <c r="AE45" s="49">
        <f t="shared" si="9"/>
        <v>0</v>
      </c>
      <c r="AF45" s="54"/>
      <c r="AG45" s="54"/>
      <c r="AH45" s="49">
        <f t="shared" si="10"/>
        <v>0</v>
      </c>
      <c r="AI45" s="54"/>
      <c r="AJ45" s="54"/>
      <c r="AK45" s="49">
        <f t="shared" si="11"/>
        <v>0</v>
      </c>
      <c r="AL45" s="54"/>
      <c r="AM45" s="54"/>
      <c r="AN45" s="49">
        <f t="shared" si="12"/>
        <v>0</v>
      </c>
      <c r="AO45" s="151">
        <f t="shared" si="13"/>
        <v>0</v>
      </c>
      <c r="AP45" s="54"/>
      <c r="AQ45" s="54"/>
      <c r="AR45" s="49">
        <f t="shared" si="14"/>
        <v>0</v>
      </c>
      <c r="AS45" s="54"/>
      <c r="AT45" s="54"/>
      <c r="AU45" s="49">
        <f t="shared" si="15"/>
        <v>0</v>
      </c>
      <c r="AV45" s="54"/>
      <c r="AW45" s="54"/>
      <c r="AX45" s="49">
        <f t="shared" si="16"/>
        <v>0</v>
      </c>
      <c r="AY45" s="54"/>
      <c r="AZ45" s="54"/>
      <c r="BA45" s="49">
        <f t="shared" si="17"/>
        <v>0</v>
      </c>
      <c r="BB45" s="54"/>
      <c r="BC45" s="54"/>
      <c r="BD45" s="49">
        <f t="shared" si="18"/>
        <v>0</v>
      </c>
      <c r="BE45" s="152">
        <f t="shared" si="19"/>
        <v>0</v>
      </c>
      <c r="BF45" s="153"/>
      <c r="BG45" s="153"/>
      <c r="BH45" s="18">
        <f t="shared" si="20"/>
        <v>0</v>
      </c>
      <c r="BI45" s="153"/>
      <c r="BJ45" s="153"/>
      <c r="BK45" s="18">
        <f t="shared" si="21"/>
        <v>0</v>
      </c>
      <c r="BL45" s="153"/>
      <c r="BM45" s="153"/>
      <c r="BN45" s="18">
        <f t="shared" si="22"/>
        <v>0</v>
      </c>
      <c r="BO45" s="153"/>
      <c r="BP45" s="153"/>
      <c r="BQ45" s="18">
        <f t="shared" si="23"/>
        <v>0</v>
      </c>
      <c r="BR45" s="153"/>
      <c r="BS45" s="153"/>
      <c r="BT45" s="18">
        <f t="shared" si="24"/>
        <v>0</v>
      </c>
      <c r="BU45" s="152">
        <f t="shared" si="25"/>
        <v>0</v>
      </c>
      <c r="BV45" s="48"/>
      <c r="BW45" s="48"/>
      <c r="BX45" s="48"/>
      <c r="BY45" s="48"/>
      <c r="BZ45" s="48"/>
      <c r="CA45" s="48"/>
      <c r="CB45" s="48"/>
      <c r="CC45" s="48"/>
      <c r="CD45" s="48"/>
      <c r="CE45" s="48"/>
      <c r="CF45" s="48"/>
      <c r="CG45" s="48"/>
      <c r="CH45" s="48"/>
      <c r="CI45" s="48"/>
      <c r="CJ45" s="113">
        <f t="shared" si="26"/>
        <v>0</v>
      </c>
      <c r="CK45" s="152">
        <f t="shared" si="27"/>
        <v>0</v>
      </c>
      <c r="CL45" s="154"/>
      <c r="CM45" s="156" t="str">
        <f t="shared" si="30"/>
        <v/>
      </c>
      <c r="CN45" s="157" t="str">
        <f t="shared" si="31"/>
        <v/>
      </c>
      <c r="CO45" s="157" t="str">
        <f t="shared" si="28"/>
        <v/>
      </c>
      <c r="CP45" s="151">
        <f t="shared" si="29"/>
        <v>0</v>
      </c>
      <c r="CQ45" s="73" t="str">
        <f>IF(ISBLANK('ÁREA MEJORA COMPETENCIAL'!R45),"",IF(CO45="","",SUM(CP45,-CO45)))</f>
        <v/>
      </c>
      <c r="CR45" s="224" t="str">
        <f>IF(ISBLANK('ÁREA MEJORA COMPETENCIAL'!R45),"",IF(CO45="","VER RESULTADOS",(CP45/CO45)))</f>
        <v/>
      </c>
      <c r="CS45" s="128"/>
    </row>
    <row r="46" spans="1:97" ht="18" customHeight="1" x14ac:dyDescent="0.3">
      <c r="A46" s="319"/>
      <c r="B46" s="319"/>
      <c r="C46" s="228"/>
      <c r="D46" s="229"/>
      <c r="E46" s="131"/>
      <c r="F46" s="292"/>
      <c r="G46" s="293"/>
      <c r="H46" s="46"/>
      <c r="I46" s="46"/>
      <c r="J46" s="275"/>
      <c r="K46" s="276"/>
      <c r="L46" s="56"/>
      <c r="M46" s="56"/>
      <c r="N46" s="56"/>
      <c r="O46" s="56"/>
      <c r="P46" s="56"/>
      <c r="Q46" s="56"/>
      <c r="R46" s="47"/>
      <c r="S46" s="110" t="str">
        <f t="shared" si="2"/>
        <v/>
      </c>
      <c r="T46" s="110">
        <f t="shared" si="3"/>
        <v>0</v>
      </c>
      <c r="U46" s="111" t="str">
        <f t="shared" si="4"/>
        <v/>
      </c>
      <c r="V46" s="111" t="str">
        <f t="shared" si="5"/>
        <v/>
      </c>
      <c r="W46" s="112">
        <f t="shared" si="6"/>
        <v>0</v>
      </c>
      <c r="X46" s="182" t="str">
        <f t="shared" si="7"/>
        <v/>
      </c>
      <c r="Y46" s="150"/>
      <c r="Z46" s="54"/>
      <c r="AA46" s="54"/>
      <c r="AB46" s="49">
        <f t="shared" si="8"/>
        <v>0</v>
      </c>
      <c r="AC46" s="54"/>
      <c r="AD46" s="54"/>
      <c r="AE46" s="49">
        <f t="shared" si="9"/>
        <v>0</v>
      </c>
      <c r="AF46" s="54"/>
      <c r="AG46" s="54"/>
      <c r="AH46" s="49">
        <f t="shared" si="10"/>
        <v>0</v>
      </c>
      <c r="AI46" s="54"/>
      <c r="AJ46" s="54"/>
      <c r="AK46" s="49">
        <f t="shared" si="11"/>
        <v>0</v>
      </c>
      <c r="AL46" s="54"/>
      <c r="AM46" s="54"/>
      <c r="AN46" s="49">
        <f t="shared" si="12"/>
        <v>0</v>
      </c>
      <c r="AO46" s="151">
        <f t="shared" si="13"/>
        <v>0</v>
      </c>
      <c r="AP46" s="54"/>
      <c r="AQ46" s="54"/>
      <c r="AR46" s="49">
        <f t="shared" si="14"/>
        <v>0</v>
      </c>
      <c r="AS46" s="54"/>
      <c r="AT46" s="54"/>
      <c r="AU46" s="49">
        <f t="shared" si="15"/>
        <v>0</v>
      </c>
      <c r="AV46" s="54"/>
      <c r="AW46" s="54"/>
      <c r="AX46" s="49">
        <f t="shared" si="16"/>
        <v>0</v>
      </c>
      <c r="AY46" s="54"/>
      <c r="AZ46" s="54"/>
      <c r="BA46" s="49">
        <f t="shared" si="17"/>
        <v>0</v>
      </c>
      <c r="BB46" s="54"/>
      <c r="BC46" s="54"/>
      <c r="BD46" s="49">
        <f t="shared" si="18"/>
        <v>0</v>
      </c>
      <c r="BE46" s="152">
        <f t="shared" si="19"/>
        <v>0</v>
      </c>
      <c r="BF46" s="153"/>
      <c r="BG46" s="153"/>
      <c r="BH46" s="18">
        <f t="shared" si="20"/>
        <v>0</v>
      </c>
      <c r="BI46" s="153"/>
      <c r="BJ46" s="153"/>
      <c r="BK46" s="18">
        <f t="shared" si="21"/>
        <v>0</v>
      </c>
      <c r="BL46" s="153"/>
      <c r="BM46" s="153"/>
      <c r="BN46" s="18">
        <f t="shared" si="22"/>
        <v>0</v>
      </c>
      <c r="BO46" s="153"/>
      <c r="BP46" s="153"/>
      <c r="BQ46" s="18">
        <f t="shared" si="23"/>
        <v>0</v>
      </c>
      <c r="BR46" s="153"/>
      <c r="BS46" s="153"/>
      <c r="BT46" s="18">
        <f t="shared" si="24"/>
        <v>0</v>
      </c>
      <c r="BU46" s="152">
        <f t="shared" si="25"/>
        <v>0</v>
      </c>
      <c r="BV46" s="48"/>
      <c r="BW46" s="48"/>
      <c r="BX46" s="48"/>
      <c r="BY46" s="48"/>
      <c r="BZ46" s="48"/>
      <c r="CA46" s="48"/>
      <c r="CB46" s="48"/>
      <c r="CC46" s="48"/>
      <c r="CD46" s="48"/>
      <c r="CE46" s="48"/>
      <c r="CF46" s="48"/>
      <c r="CG46" s="48"/>
      <c r="CH46" s="48"/>
      <c r="CI46" s="48"/>
      <c r="CJ46" s="113">
        <f t="shared" si="26"/>
        <v>0</v>
      </c>
      <c r="CK46" s="152">
        <f t="shared" si="27"/>
        <v>0</v>
      </c>
      <c r="CL46" s="154"/>
      <c r="CM46" s="156" t="str">
        <f t="shared" si="30"/>
        <v/>
      </c>
      <c r="CN46" s="157" t="str">
        <f t="shared" si="31"/>
        <v/>
      </c>
      <c r="CO46" s="157" t="str">
        <f t="shared" si="28"/>
        <v/>
      </c>
      <c r="CP46" s="151">
        <f t="shared" si="29"/>
        <v>0</v>
      </c>
      <c r="CQ46" s="73" t="str">
        <f>IF(ISBLANK('ÁREA MEJORA COMPETENCIAL'!R46),"",IF(CO46="","",SUM(CP46,-CO46)))</f>
        <v/>
      </c>
      <c r="CR46" s="224" t="str">
        <f>IF(ISBLANK('ÁREA MEJORA COMPETENCIAL'!R46),"",IF(CO46="","VER RESULTADOS",(CP46/CO46)))</f>
        <v/>
      </c>
      <c r="CS46" s="128"/>
    </row>
    <row r="47" spans="1:97" ht="18" customHeight="1" x14ac:dyDescent="0.3">
      <c r="A47" s="319"/>
      <c r="B47" s="319"/>
      <c r="C47" s="228"/>
      <c r="D47" s="229"/>
      <c r="E47" s="131"/>
      <c r="F47" s="292"/>
      <c r="G47" s="293"/>
      <c r="H47" s="46"/>
      <c r="I47" s="46"/>
      <c r="J47" s="275"/>
      <c r="K47" s="276"/>
      <c r="L47" s="56"/>
      <c r="M47" s="56"/>
      <c r="N47" s="56"/>
      <c r="O47" s="56"/>
      <c r="P47" s="56"/>
      <c r="Q47" s="56"/>
      <c r="R47" s="47"/>
      <c r="S47" s="110" t="str">
        <f t="shared" si="2"/>
        <v/>
      </c>
      <c r="T47" s="110">
        <f t="shared" si="3"/>
        <v>0</v>
      </c>
      <c r="U47" s="111" t="str">
        <f t="shared" si="4"/>
        <v/>
      </c>
      <c r="V47" s="111" t="str">
        <f t="shared" si="5"/>
        <v/>
      </c>
      <c r="W47" s="112">
        <f t="shared" si="6"/>
        <v>0</v>
      </c>
      <c r="X47" s="182" t="str">
        <f t="shared" si="7"/>
        <v/>
      </c>
      <c r="Y47" s="150"/>
      <c r="Z47" s="54"/>
      <c r="AA47" s="54"/>
      <c r="AB47" s="49">
        <f t="shared" si="8"/>
        <v>0</v>
      </c>
      <c r="AC47" s="54"/>
      <c r="AD47" s="54"/>
      <c r="AE47" s="49">
        <f t="shared" si="9"/>
        <v>0</v>
      </c>
      <c r="AF47" s="54"/>
      <c r="AG47" s="54"/>
      <c r="AH47" s="49">
        <f t="shared" si="10"/>
        <v>0</v>
      </c>
      <c r="AI47" s="54"/>
      <c r="AJ47" s="54"/>
      <c r="AK47" s="49">
        <f t="shared" si="11"/>
        <v>0</v>
      </c>
      <c r="AL47" s="54"/>
      <c r="AM47" s="54"/>
      <c r="AN47" s="49">
        <f t="shared" si="12"/>
        <v>0</v>
      </c>
      <c r="AO47" s="151">
        <f t="shared" si="13"/>
        <v>0</v>
      </c>
      <c r="AP47" s="54"/>
      <c r="AQ47" s="54"/>
      <c r="AR47" s="49">
        <f t="shared" si="14"/>
        <v>0</v>
      </c>
      <c r="AS47" s="54"/>
      <c r="AT47" s="54"/>
      <c r="AU47" s="49">
        <f t="shared" si="15"/>
        <v>0</v>
      </c>
      <c r="AV47" s="54"/>
      <c r="AW47" s="54"/>
      <c r="AX47" s="49">
        <f t="shared" si="16"/>
        <v>0</v>
      </c>
      <c r="AY47" s="54"/>
      <c r="AZ47" s="54"/>
      <c r="BA47" s="49">
        <f t="shared" si="17"/>
        <v>0</v>
      </c>
      <c r="BB47" s="54"/>
      <c r="BC47" s="54"/>
      <c r="BD47" s="49">
        <f t="shared" si="18"/>
        <v>0</v>
      </c>
      <c r="BE47" s="152">
        <f t="shared" si="19"/>
        <v>0</v>
      </c>
      <c r="BF47" s="153"/>
      <c r="BG47" s="153"/>
      <c r="BH47" s="18">
        <f t="shared" si="20"/>
        <v>0</v>
      </c>
      <c r="BI47" s="153"/>
      <c r="BJ47" s="153"/>
      <c r="BK47" s="18">
        <f t="shared" si="21"/>
        <v>0</v>
      </c>
      <c r="BL47" s="153"/>
      <c r="BM47" s="153"/>
      <c r="BN47" s="18">
        <f t="shared" si="22"/>
        <v>0</v>
      </c>
      <c r="BO47" s="153"/>
      <c r="BP47" s="153"/>
      <c r="BQ47" s="18">
        <f t="shared" si="23"/>
        <v>0</v>
      </c>
      <c r="BR47" s="153"/>
      <c r="BS47" s="153"/>
      <c r="BT47" s="18">
        <f t="shared" si="24"/>
        <v>0</v>
      </c>
      <c r="BU47" s="152">
        <f t="shared" si="25"/>
        <v>0</v>
      </c>
      <c r="BV47" s="48"/>
      <c r="BW47" s="48"/>
      <c r="BX47" s="48"/>
      <c r="BY47" s="48"/>
      <c r="BZ47" s="48"/>
      <c r="CA47" s="48"/>
      <c r="CB47" s="48"/>
      <c r="CC47" s="48"/>
      <c r="CD47" s="48"/>
      <c r="CE47" s="48"/>
      <c r="CF47" s="48"/>
      <c r="CG47" s="48"/>
      <c r="CH47" s="48"/>
      <c r="CI47" s="48"/>
      <c r="CJ47" s="113">
        <f t="shared" si="26"/>
        <v>0</v>
      </c>
      <c r="CK47" s="152">
        <f t="shared" si="27"/>
        <v>0</v>
      </c>
      <c r="CL47" s="154"/>
      <c r="CM47" s="156" t="str">
        <f t="shared" si="30"/>
        <v/>
      </c>
      <c r="CN47" s="157" t="str">
        <f t="shared" si="31"/>
        <v/>
      </c>
      <c r="CO47" s="157" t="str">
        <f t="shared" si="28"/>
        <v/>
      </c>
      <c r="CP47" s="151">
        <f t="shared" si="29"/>
        <v>0</v>
      </c>
      <c r="CQ47" s="73" t="str">
        <f>IF(ISBLANK('ÁREA MEJORA COMPETENCIAL'!R47),"",IF(CO47="","",SUM(CP47,-CO47)))</f>
        <v/>
      </c>
      <c r="CR47" s="224" t="str">
        <f>IF(ISBLANK('ÁREA MEJORA COMPETENCIAL'!R47),"",IF(CO47="","VER RESULTADOS",(CP47/CO47)))</f>
        <v/>
      </c>
      <c r="CS47" s="128"/>
    </row>
    <row r="48" spans="1:97" ht="18" customHeight="1" x14ac:dyDescent="0.3">
      <c r="A48" s="319"/>
      <c r="B48" s="319"/>
      <c r="C48" s="228"/>
      <c r="D48" s="229"/>
      <c r="E48" s="131"/>
      <c r="F48" s="292"/>
      <c r="G48" s="293"/>
      <c r="H48" s="46"/>
      <c r="I48" s="46"/>
      <c r="J48" s="275"/>
      <c r="K48" s="276"/>
      <c r="L48" s="56"/>
      <c r="M48" s="56"/>
      <c r="N48" s="56"/>
      <c r="O48" s="56"/>
      <c r="P48" s="56"/>
      <c r="Q48" s="56"/>
      <c r="R48" s="47"/>
      <c r="S48" s="110" t="str">
        <f t="shared" si="2"/>
        <v/>
      </c>
      <c r="T48" s="110">
        <f t="shared" si="3"/>
        <v>0</v>
      </c>
      <c r="U48" s="111" t="str">
        <f t="shared" si="4"/>
        <v/>
      </c>
      <c r="V48" s="111" t="str">
        <f t="shared" si="5"/>
        <v/>
      </c>
      <c r="W48" s="112">
        <f t="shared" si="6"/>
        <v>0</v>
      </c>
      <c r="X48" s="182" t="str">
        <f t="shared" si="7"/>
        <v/>
      </c>
      <c r="Y48" s="150"/>
      <c r="Z48" s="54"/>
      <c r="AA48" s="54"/>
      <c r="AB48" s="49">
        <f t="shared" si="8"/>
        <v>0</v>
      </c>
      <c r="AC48" s="54"/>
      <c r="AD48" s="54"/>
      <c r="AE48" s="49">
        <f t="shared" si="9"/>
        <v>0</v>
      </c>
      <c r="AF48" s="54"/>
      <c r="AG48" s="54"/>
      <c r="AH48" s="49">
        <f t="shared" si="10"/>
        <v>0</v>
      </c>
      <c r="AI48" s="54"/>
      <c r="AJ48" s="54"/>
      <c r="AK48" s="49">
        <f t="shared" si="11"/>
        <v>0</v>
      </c>
      <c r="AL48" s="54"/>
      <c r="AM48" s="54"/>
      <c r="AN48" s="49">
        <f t="shared" si="12"/>
        <v>0</v>
      </c>
      <c r="AO48" s="151">
        <f t="shared" si="13"/>
        <v>0</v>
      </c>
      <c r="AP48" s="54"/>
      <c r="AQ48" s="54"/>
      <c r="AR48" s="49">
        <f t="shared" si="14"/>
        <v>0</v>
      </c>
      <c r="AS48" s="54"/>
      <c r="AT48" s="54"/>
      <c r="AU48" s="49">
        <f t="shared" si="15"/>
        <v>0</v>
      </c>
      <c r="AV48" s="54"/>
      <c r="AW48" s="54"/>
      <c r="AX48" s="49">
        <f t="shared" si="16"/>
        <v>0</v>
      </c>
      <c r="AY48" s="54"/>
      <c r="AZ48" s="54"/>
      <c r="BA48" s="49">
        <f t="shared" si="17"/>
        <v>0</v>
      </c>
      <c r="BB48" s="54"/>
      <c r="BC48" s="54"/>
      <c r="BD48" s="49">
        <f t="shared" si="18"/>
        <v>0</v>
      </c>
      <c r="BE48" s="152">
        <f t="shared" si="19"/>
        <v>0</v>
      </c>
      <c r="BF48" s="153"/>
      <c r="BG48" s="153"/>
      <c r="BH48" s="18">
        <f t="shared" si="20"/>
        <v>0</v>
      </c>
      <c r="BI48" s="153"/>
      <c r="BJ48" s="153"/>
      <c r="BK48" s="18">
        <f t="shared" si="21"/>
        <v>0</v>
      </c>
      <c r="BL48" s="153"/>
      <c r="BM48" s="153"/>
      <c r="BN48" s="18">
        <f t="shared" si="22"/>
        <v>0</v>
      </c>
      <c r="BO48" s="153"/>
      <c r="BP48" s="153"/>
      <c r="BQ48" s="18">
        <f t="shared" si="23"/>
        <v>0</v>
      </c>
      <c r="BR48" s="153"/>
      <c r="BS48" s="153"/>
      <c r="BT48" s="18">
        <f t="shared" si="24"/>
        <v>0</v>
      </c>
      <c r="BU48" s="152">
        <f t="shared" si="25"/>
        <v>0</v>
      </c>
      <c r="BV48" s="48"/>
      <c r="BW48" s="48"/>
      <c r="BX48" s="48"/>
      <c r="BY48" s="48"/>
      <c r="BZ48" s="48"/>
      <c r="CA48" s="48"/>
      <c r="CB48" s="48"/>
      <c r="CC48" s="48"/>
      <c r="CD48" s="48"/>
      <c r="CE48" s="48"/>
      <c r="CF48" s="48"/>
      <c r="CG48" s="48"/>
      <c r="CH48" s="48"/>
      <c r="CI48" s="48"/>
      <c r="CJ48" s="113">
        <f t="shared" si="26"/>
        <v>0</v>
      </c>
      <c r="CK48" s="152">
        <f t="shared" si="27"/>
        <v>0</v>
      </c>
      <c r="CL48" s="154"/>
      <c r="CM48" s="156" t="str">
        <f t="shared" si="30"/>
        <v/>
      </c>
      <c r="CN48" s="157" t="str">
        <f t="shared" si="31"/>
        <v/>
      </c>
      <c r="CO48" s="157" t="str">
        <f t="shared" si="28"/>
        <v/>
      </c>
      <c r="CP48" s="151">
        <f t="shared" si="29"/>
        <v>0</v>
      </c>
      <c r="CQ48" s="73" t="str">
        <f>IF(ISBLANK('ÁREA MEJORA COMPETENCIAL'!R48),"",IF(CO48="","",SUM(CP48,-CO48)))</f>
        <v/>
      </c>
      <c r="CR48" s="224" t="str">
        <f>IF(ISBLANK('ÁREA MEJORA COMPETENCIAL'!R48),"",IF(CO48="","VER RESULTADOS",(CP48/CO48)))</f>
        <v/>
      </c>
      <c r="CS48" s="128"/>
    </row>
    <row r="49" spans="1:97" ht="18" customHeight="1" x14ac:dyDescent="0.3">
      <c r="A49" s="319"/>
      <c r="B49" s="319"/>
      <c r="C49" s="228"/>
      <c r="D49" s="229"/>
      <c r="E49" s="131"/>
      <c r="F49" s="292"/>
      <c r="G49" s="293"/>
      <c r="H49" s="46"/>
      <c r="I49" s="46"/>
      <c r="J49" s="275"/>
      <c r="K49" s="276"/>
      <c r="L49" s="56"/>
      <c r="M49" s="56"/>
      <c r="N49" s="56"/>
      <c r="O49" s="56"/>
      <c r="P49" s="56"/>
      <c r="Q49" s="56"/>
      <c r="R49" s="47"/>
      <c r="S49" s="110" t="str">
        <f t="shared" si="2"/>
        <v/>
      </c>
      <c r="T49" s="110">
        <f t="shared" si="3"/>
        <v>0</v>
      </c>
      <c r="U49" s="111" t="str">
        <f t="shared" si="4"/>
        <v/>
      </c>
      <c r="V49" s="111" t="str">
        <f t="shared" si="5"/>
        <v/>
      </c>
      <c r="W49" s="112">
        <f t="shared" si="6"/>
        <v>0</v>
      </c>
      <c r="X49" s="182" t="str">
        <f t="shared" si="7"/>
        <v/>
      </c>
      <c r="Y49" s="150"/>
      <c r="Z49" s="54"/>
      <c r="AA49" s="54"/>
      <c r="AB49" s="49">
        <f t="shared" si="8"/>
        <v>0</v>
      </c>
      <c r="AC49" s="54"/>
      <c r="AD49" s="54"/>
      <c r="AE49" s="49">
        <f t="shared" si="9"/>
        <v>0</v>
      </c>
      <c r="AF49" s="54"/>
      <c r="AG49" s="54"/>
      <c r="AH49" s="49">
        <f t="shared" si="10"/>
        <v>0</v>
      </c>
      <c r="AI49" s="54"/>
      <c r="AJ49" s="54"/>
      <c r="AK49" s="49">
        <f t="shared" si="11"/>
        <v>0</v>
      </c>
      <c r="AL49" s="54"/>
      <c r="AM49" s="54"/>
      <c r="AN49" s="49">
        <f t="shared" si="12"/>
        <v>0</v>
      </c>
      <c r="AO49" s="151">
        <f t="shared" si="13"/>
        <v>0</v>
      </c>
      <c r="AP49" s="54"/>
      <c r="AQ49" s="54"/>
      <c r="AR49" s="49">
        <f t="shared" si="14"/>
        <v>0</v>
      </c>
      <c r="AS49" s="54"/>
      <c r="AT49" s="54"/>
      <c r="AU49" s="49">
        <f t="shared" si="15"/>
        <v>0</v>
      </c>
      <c r="AV49" s="54"/>
      <c r="AW49" s="54"/>
      <c r="AX49" s="49">
        <f t="shared" si="16"/>
        <v>0</v>
      </c>
      <c r="AY49" s="54"/>
      <c r="AZ49" s="54"/>
      <c r="BA49" s="49">
        <f t="shared" si="17"/>
        <v>0</v>
      </c>
      <c r="BB49" s="54"/>
      <c r="BC49" s="54"/>
      <c r="BD49" s="49">
        <f t="shared" si="18"/>
        <v>0</v>
      </c>
      <c r="BE49" s="152">
        <f t="shared" si="19"/>
        <v>0</v>
      </c>
      <c r="BF49" s="153"/>
      <c r="BG49" s="153"/>
      <c r="BH49" s="18">
        <f t="shared" si="20"/>
        <v>0</v>
      </c>
      <c r="BI49" s="153"/>
      <c r="BJ49" s="153"/>
      <c r="BK49" s="18">
        <f t="shared" si="21"/>
        <v>0</v>
      </c>
      <c r="BL49" s="153"/>
      <c r="BM49" s="153"/>
      <c r="BN49" s="18">
        <f t="shared" si="22"/>
        <v>0</v>
      </c>
      <c r="BO49" s="153"/>
      <c r="BP49" s="153"/>
      <c r="BQ49" s="18">
        <f t="shared" si="23"/>
        <v>0</v>
      </c>
      <c r="BR49" s="153"/>
      <c r="BS49" s="153"/>
      <c r="BT49" s="18">
        <f t="shared" si="24"/>
        <v>0</v>
      </c>
      <c r="BU49" s="152">
        <f t="shared" si="25"/>
        <v>0</v>
      </c>
      <c r="BV49" s="48"/>
      <c r="BW49" s="48"/>
      <c r="BX49" s="48"/>
      <c r="BY49" s="48"/>
      <c r="BZ49" s="48"/>
      <c r="CA49" s="48"/>
      <c r="CB49" s="48"/>
      <c r="CC49" s="48"/>
      <c r="CD49" s="48"/>
      <c r="CE49" s="48"/>
      <c r="CF49" s="48"/>
      <c r="CG49" s="48"/>
      <c r="CH49" s="48"/>
      <c r="CI49" s="48"/>
      <c r="CJ49" s="113">
        <f t="shared" si="26"/>
        <v>0</v>
      </c>
      <c r="CK49" s="152">
        <f t="shared" si="27"/>
        <v>0</v>
      </c>
      <c r="CL49" s="154"/>
      <c r="CM49" s="156" t="str">
        <f t="shared" si="30"/>
        <v/>
      </c>
      <c r="CN49" s="157" t="str">
        <f t="shared" si="31"/>
        <v/>
      </c>
      <c r="CO49" s="157" t="str">
        <f t="shared" si="28"/>
        <v/>
      </c>
      <c r="CP49" s="151">
        <f t="shared" si="29"/>
        <v>0</v>
      </c>
      <c r="CQ49" s="73" t="str">
        <f>IF(ISBLANK('ÁREA MEJORA COMPETENCIAL'!R49),"",IF(CO49="","",SUM(CP49,-CO49)))</f>
        <v/>
      </c>
      <c r="CR49" s="224" t="str">
        <f>IF(ISBLANK('ÁREA MEJORA COMPETENCIAL'!R49),"",IF(CO49="","VER RESULTADOS",(CP49/CO49)))</f>
        <v/>
      </c>
      <c r="CS49" s="128"/>
    </row>
    <row r="50" spans="1:97" ht="18" customHeight="1" x14ac:dyDescent="0.3">
      <c r="A50" s="319"/>
      <c r="B50" s="319"/>
      <c r="C50" s="228"/>
      <c r="D50" s="229"/>
      <c r="E50" s="131"/>
      <c r="F50" s="292"/>
      <c r="G50" s="293"/>
      <c r="H50" s="46"/>
      <c r="I50" s="46"/>
      <c r="J50" s="275"/>
      <c r="K50" s="276"/>
      <c r="L50" s="56"/>
      <c r="M50" s="56"/>
      <c r="N50" s="56"/>
      <c r="O50" s="56"/>
      <c r="P50" s="56"/>
      <c r="Q50" s="56"/>
      <c r="R50" s="47"/>
      <c r="S50" s="110" t="str">
        <f t="shared" si="2"/>
        <v/>
      </c>
      <c r="T50" s="110">
        <f t="shared" si="3"/>
        <v>0</v>
      </c>
      <c r="U50" s="111" t="str">
        <f t="shared" si="4"/>
        <v/>
      </c>
      <c r="V50" s="111" t="str">
        <f t="shared" si="5"/>
        <v/>
      </c>
      <c r="W50" s="112">
        <f t="shared" si="6"/>
        <v>0</v>
      </c>
      <c r="X50" s="182" t="str">
        <f t="shared" si="7"/>
        <v/>
      </c>
      <c r="Y50" s="150"/>
      <c r="Z50" s="54"/>
      <c r="AA50" s="54"/>
      <c r="AB50" s="49">
        <f t="shared" si="8"/>
        <v>0</v>
      </c>
      <c r="AC50" s="54"/>
      <c r="AD50" s="54"/>
      <c r="AE50" s="49">
        <f t="shared" si="9"/>
        <v>0</v>
      </c>
      <c r="AF50" s="54"/>
      <c r="AG50" s="54"/>
      <c r="AH50" s="49">
        <f t="shared" si="10"/>
        <v>0</v>
      </c>
      <c r="AI50" s="54"/>
      <c r="AJ50" s="54"/>
      <c r="AK50" s="49">
        <f t="shared" si="11"/>
        <v>0</v>
      </c>
      <c r="AL50" s="54"/>
      <c r="AM50" s="54"/>
      <c r="AN50" s="49">
        <f t="shared" si="12"/>
        <v>0</v>
      </c>
      <c r="AO50" s="151">
        <f t="shared" si="13"/>
        <v>0</v>
      </c>
      <c r="AP50" s="54"/>
      <c r="AQ50" s="54"/>
      <c r="AR50" s="49">
        <f t="shared" si="14"/>
        <v>0</v>
      </c>
      <c r="AS50" s="54"/>
      <c r="AT50" s="54"/>
      <c r="AU50" s="49">
        <f t="shared" si="15"/>
        <v>0</v>
      </c>
      <c r="AV50" s="54"/>
      <c r="AW50" s="54"/>
      <c r="AX50" s="49">
        <f t="shared" si="16"/>
        <v>0</v>
      </c>
      <c r="AY50" s="54"/>
      <c r="AZ50" s="54"/>
      <c r="BA50" s="49">
        <f t="shared" si="17"/>
        <v>0</v>
      </c>
      <c r="BB50" s="54"/>
      <c r="BC50" s="54"/>
      <c r="BD50" s="49">
        <f t="shared" si="18"/>
        <v>0</v>
      </c>
      <c r="BE50" s="152">
        <f t="shared" si="19"/>
        <v>0</v>
      </c>
      <c r="BF50" s="153"/>
      <c r="BG50" s="153"/>
      <c r="BH50" s="18">
        <f t="shared" si="20"/>
        <v>0</v>
      </c>
      <c r="BI50" s="153"/>
      <c r="BJ50" s="153"/>
      <c r="BK50" s="18">
        <f t="shared" si="21"/>
        <v>0</v>
      </c>
      <c r="BL50" s="153"/>
      <c r="BM50" s="153"/>
      <c r="BN50" s="18">
        <f t="shared" si="22"/>
        <v>0</v>
      </c>
      <c r="BO50" s="153"/>
      <c r="BP50" s="153"/>
      <c r="BQ50" s="18">
        <f t="shared" si="23"/>
        <v>0</v>
      </c>
      <c r="BR50" s="153"/>
      <c r="BS50" s="153"/>
      <c r="BT50" s="18">
        <f t="shared" si="24"/>
        <v>0</v>
      </c>
      <c r="BU50" s="152">
        <f t="shared" si="25"/>
        <v>0</v>
      </c>
      <c r="BV50" s="48"/>
      <c r="BW50" s="48"/>
      <c r="BX50" s="48"/>
      <c r="BY50" s="48"/>
      <c r="BZ50" s="48"/>
      <c r="CA50" s="48"/>
      <c r="CB50" s="48"/>
      <c r="CC50" s="48"/>
      <c r="CD50" s="48"/>
      <c r="CE50" s="48"/>
      <c r="CF50" s="48"/>
      <c r="CG50" s="48"/>
      <c r="CH50" s="48"/>
      <c r="CI50" s="48"/>
      <c r="CJ50" s="113">
        <f t="shared" si="26"/>
        <v>0</v>
      </c>
      <c r="CK50" s="152">
        <f t="shared" si="27"/>
        <v>0</v>
      </c>
      <c r="CL50" s="154"/>
      <c r="CM50" s="156" t="str">
        <f t="shared" si="30"/>
        <v/>
      </c>
      <c r="CN50" s="157" t="str">
        <f t="shared" si="31"/>
        <v/>
      </c>
      <c r="CO50" s="157" t="str">
        <f t="shared" si="28"/>
        <v/>
      </c>
      <c r="CP50" s="151">
        <f t="shared" si="29"/>
        <v>0</v>
      </c>
      <c r="CQ50" s="73" t="str">
        <f>IF(ISBLANK('ÁREA MEJORA COMPETENCIAL'!R50),"",IF(CO50="","",SUM(CP50,-CO50)))</f>
        <v/>
      </c>
      <c r="CR50" s="224" t="str">
        <f>IF(ISBLANK('ÁREA MEJORA COMPETENCIAL'!R50),"",IF(CO50="","VER RESULTADOS",(CP50/CO50)))</f>
        <v/>
      </c>
      <c r="CS50" s="128"/>
    </row>
    <row r="51" spans="1:97" ht="18" customHeight="1" x14ac:dyDescent="0.3">
      <c r="A51" s="319"/>
      <c r="B51" s="319"/>
      <c r="C51" s="228"/>
      <c r="D51" s="229"/>
      <c r="E51" s="131"/>
      <c r="F51" s="292"/>
      <c r="G51" s="293"/>
      <c r="H51" s="46"/>
      <c r="I51" s="46"/>
      <c r="J51" s="275"/>
      <c r="K51" s="276"/>
      <c r="L51" s="56"/>
      <c r="M51" s="56"/>
      <c r="N51" s="56"/>
      <c r="O51" s="56"/>
      <c r="P51" s="56"/>
      <c r="Q51" s="56"/>
      <c r="R51" s="47"/>
      <c r="S51" s="110" t="str">
        <f t="shared" si="2"/>
        <v/>
      </c>
      <c r="T51" s="110">
        <f t="shared" si="3"/>
        <v>0</v>
      </c>
      <c r="U51" s="111" t="str">
        <f t="shared" si="4"/>
        <v/>
      </c>
      <c r="V51" s="111" t="str">
        <f t="shared" si="5"/>
        <v/>
      </c>
      <c r="W51" s="112">
        <f t="shared" si="6"/>
        <v>0</v>
      </c>
      <c r="X51" s="182" t="str">
        <f t="shared" si="7"/>
        <v/>
      </c>
      <c r="Y51" s="150"/>
      <c r="Z51" s="54"/>
      <c r="AA51" s="54"/>
      <c r="AB51" s="49">
        <f t="shared" si="8"/>
        <v>0</v>
      </c>
      <c r="AC51" s="54"/>
      <c r="AD51" s="54"/>
      <c r="AE51" s="49">
        <f t="shared" si="9"/>
        <v>0</v>
      </c>
      <c r="AF51" s="54"/>
      <c r="AG51" s="54"/>
      <c r="AH51" s="49">
        <f t="shared" si="10"/>
        <v>0</v>
      </c>
      <c r="AI51" s="54"/>
      <c r="AJ51" s="54"/>
      <c r="AK51" s="49">
        <f t="shared" si="11"/>
        <v>0</v>
      </c>
      <c r="AL51" s="54"/>
      <c r="AM51" s="54"/>
      <c r="AN51" s="49">
        <f t="shared" si="12"/>
        <v>0</v>
      </c>
      <c r="AO51" s="151">
        <f t="shared" si="13"/>
        <v>0</v>
      </c>
      <c r="AP51" s="54"/>
      <c r="AQ51" s="54"/>
      <c r="AR51" s="49">
        <f t="shared" si="14"/>
        <v>0</v>
      </c>
      <c r="AS51" s="54"/>
      <c r="AT51" s="54"/>
      <c r="AU51" s="49">
        <f t="shared" si="15"/>
        <v>0</v>
      </c>
      <c r="AV51" s="54"/>
      <c r="AW51" s="54"/>
      <c r="AX51" s="49">
        <f t="shared" si="16"/>
        <v>0</v>
      </c>
      <c r="AY51" s="54"/>
      <c r="AZ51" s="54"/>
      <c r="BA51" s="49">
        <f t="shared" si="17"/>
        <v>0</v>
      </c>
      <c r="BB51" s="54"/>
      <c r="BC51" s="54"/>
      <c r="BD51" s="49">
        <f t="shared" si="18"/>
        <v>0</v>
      </c>
      <c r="BE51" s="152">
        <f t="shared" si="19"/>
        <v>0</v>
      </c>
      <c r="BF51" s="153"/>
      <c r="BG51" s="153"/>
      <c r="BH51" s="18">
        <f t="shared" si="20"/>
        <v>0</v>
      </c>
      <c r="BI51" s="153"/>
      <c r="BJ51" s="153"/>
      <c r="BK51" s="18">
        <f t="shared" si="21"/>
        <v>0</v>
      </c>
      <c r="BL51" s="153"/>
      <c r="BM51" s="153"/>
      <c r="BN51" s="18">
        <f t="shared" si="22"/>
        <v>0</v>
      </c>
      <c r="BO51" s="153"/>
      <c r="BP51" s="153"/>
      <c r="BQ51" s="18">
        <f t="shared" si="23"/>
        <v>0</v>
      </c>
      <c r="BR51" s="153"/>
      <c r="BS51" s="153"/>
      <c r="BT51" s="18">
        <f t="shared" si="24"/>
        <v>0</v>
      </c>
      <c r="BU51" s="152">
        <f t="shared" si="25"/>
        <v>0</v>
      </c>
      <c r="BV51" s="48"/>
      <c r="BW51" s="48"/>
      <c r="BX51" s="48"/>
      <c r="BY51" s="48"/>
      <c r="BZ51" s="48"/>
      <c r="CA51" s="48"/>
      <c r="CB51" s="48"/>
      <c r="CC51" s="48"/>
      <c r="CD51" s="48"/>
      <c r="CE51" s="48"/>
      <c r="CF51" s="48"/>
      <c r="CG51" s="48"/>
      <c r="CH51" s="48"/>
      <c r="CI51" s="48"/>
      <c r="CJ51" s="113">
        <f t="shared" si="26"/>
        <v>0</v>
      </c>
      <c r="CK51" s="152">
        <f t="shared" si="27"/>
        <v>0</v>
      </c>
      <c r="CL51" s="154"/>
      <c r="CM51" s="156" t="str">
        <f t="shared" si="30"/>
        <v/>
      </c>
      <c r="CN51" s="157" t="str">
        <f t="shared" si="31"/>
        <v/>
      </c>
      <c r="CO51" s="157" t="str">
        <f t="shared" si="28"/>
        <v/>
      </c>
      <c r="CP51" s="151">
        <f t="shared" si="29"/>
        <v>0</v>
      </c>
      <c r="CQ51" s="73" t="str">
        <f>IF(ISBLANK('ÁREA MEJORA COMPETENCIAL'!R51),"",IF(CO51="","",SUM(CP51,-CO51)))</f>
        <v/>
      </c>
      <c r="CR51" s="224" t="str">
        <f>IF(ISBLANK('ÁREA MEJORA COMPETENCIAL'!R51),"",IF(CO51="","VER RESULTADOS",(CP51/CO51)))</f>
        <v/>
      </c>
      <c r="CS51" s="128"/>
    </row>
    <row r="52" spans="1:97" ht="18" customHeight="1" x14ac:dyDescent="0.3">
      <c r="A52" s="319"/>
      <c r="B52" s="319"/>
      <c r="C52" s="228"/>
      <c r="D52" s="229"/>
      <c r="E52" s="131"/>
      <c r="F52" s="292"/>
      <c r="G52" s="293"/>
      <c r="H52" s="46"/>
      <c r="I52" s="46"/>
      <c r="J52" s="275"/>
      <c r="K52" s="276"/>
      <c r="L52" s="56"/>
      <c r="M52" s="56"/>
      <c r="N52" s="56"/>
      <c r="O52" s="56"/>
      <c r="P52" s="56"/>
      <c r="Q52" s="56"/>
      <c r="R52" s="47"/>
      <c r="S52" s="110" t="str">
        <f t="shared" si="2"/>
        <v/>
      </c>
      <c r="T52" s="110">
        <f t="shared" si="3"/>
        <v>0</v>
      </c>
      <c r="U52" s="111" t="str">
        <f t="shared" si="4"/>
        <v/>
      </c>
      <c r="V52" s="111" t="str">
        <f t="shared" si="5"/>
        <v/>
      </c>
      <c r="W52" s="112">
        <f t="shared" si="6"/>
        <v>0</v>
      </c>
      <c r="X52" s="182" t="str">
        <f t="shared" si="7"/>
        <v/>
      </c>
      <c r="Y52" s="150"/>
      <c r="Z52" s="54"/>
      <c r="AA52" s="54"/>
      <c r="AB52" s="49">
        <f t="shared" si="8"/>
        <v>0</v>
      </c>
      <c r="AC52" s="54"/>
      <c r="AD52" s="54"/>
      <c r="AE52" s="49">
        <f t="shared" si="9"/>
        <v>0</v>
      </c>
      <c r="AF52" s="54"/>
      <c r="AG52" s="54"/>
      <c r="AH52" s="49">
        <f t="shared" si="10"/>
        <v>0</v>
      </c>
      <c r="AI52" s="54"/>
      <c r="AJ52" s="54"/>
      <c r="AK52" s="49">
        <f t="shared" si="11"/>
        <v>0</v>
      </c>
      <c r="AL52" s="54"/>
      <c r="AM52" s="54"/>
      <c r="AN52" s="49">
        <f t="shared" si="12"/>
        <v>0</v>
      </c>
      <c r="AO52" s="151">
        <f t="shared" si="13"/>
        <v>0</v>
      </c>
      <c r="AP52" s="54"/>
      <c r="AQ52" s="54"/>
      <c r="AR52" s="49">
        <f t="shared" si="14"/>
        <v>0</v>
      </c>
      <c r="AS52" s="54"/>
      <c r="AT52" s="54"/>
      <c r="AU52" s="49">
        <f t="shared" si="15"/>
        <v>0</v>
      </c>
      <c r="AV52" s="54"/>
      <c r="AW52" s="54"/>
      <c r="AX52" s="49">
        <f t="shared" si="16"/>
        <v>0</v>
      </c>
      <c r="AY52" s="54"/>
      <c r="AZ52" s="54"/>
      <c r="BA52" s="49">
        <f t="shared" si="17"/>
        <v>0</v>
      </c>
      <c r="BB52" s="54"/>
      <c r="BC52" s="54"/>
      <c r="BD52" s="49">
        <f t="shared" si="18"/>
        <v>0</v>
      </c>
      <c r="BE52" s="152">
        <f t="shared" si="19"/>
        <v>0</v>
      </c>
      <c r="BF52" s="153"/>
      <c r="BG52" s="153"/>
      <c r="BH52" s="18">
        <f t="shared" si="20"/>
        <v>0</v>
      </c>
      <c r="BI52" s="153"/>
      <c r="BJ52" s="153"/>
      <c r="BK52" s="18">
        <f t="shared" si="21"/>
        <v>0</v>
      </c>
      <c r="BL52" s="153"/>
      <c r="BM52" s="153"/>
      <c r="BN52" s="18">
        <f t="shared" si="22"/>
        <v>0</v>
      </c>
      <c r="BO52" s="153"/>
      <c r="BP52" s="153"/>
      <c r="BQ52" s="18">
        <f t="shared" si="23"/>
        <v>0</v>
      </c>
      <c r="BR52" s="153"/>
      <c r="BS52" s="153"/>
      <c r="BT52" s="18">
        <f t="shared" si="24"/>
        <v>0</v>
      </c>
      <c r="BU52" s="152">
        <f t="shared" si="25"/>
        <v>0</v>
      </c>
      <c r="BV52" s="48"/>
      <c r="BW52" s="48"/>
      <c r="BX52" s="48"/>
      <c r="BY52" s="48"/>
      <c r="BZ52" s="48"/>
      <c r="CA52" s="48"/>
      <c r="CB52" s="48"/>
      <c r="CC52" s="48"/>
      <c r="CD52" s="48"/>
      <c r="CE52" s="48"/>
      <c r="CF52" s="48"/>
      <c r="CG52" s="48"/>
      <c r="CH52" s="48"/>
      <c r="CI52" s="48"/>
      <c r="CJ52" s="113">
        <f t="shared" si="26"/>
        <v>0</v>
      </c>
      <c r="CK52" s="152">
        <f t="shared" si="27"/>
        <v>0</v>
      </c>
      <c r="CL52" s="154"/>
      <c r="CM52" s="156" t="str">
        <f t="shared" si="30"/>
        <v/>
      </c>
      <c r="CN52" s="157" t="str">
        <f t="shared" si="31"/>
        <v/>
      </c>
      <c r="CO52" s="157" t="str">
        <f t="shared" si="28"/>
        <v/>
      </c>
      <c r="CP52" s="151">
        <f t="shared" si="29"/>
        <v>0</v>
      </c>
      <c r="CQ52" s="73" t="str">
        <f>IF(ISBLANK('ÁREA MEJORA COMPETENCIAL'!R52),"",IF(CO52="","",SUM(CP52,-CO52)))</f>
        <v/>
      </c>
      <c r="CR52" s="224" t="str">
        <f>IF(ISBLANK('ÁREA MEJORA COMPETENCIAL'!R52),"",IF(CO52="","VER RESULTADOS",(CP52/CO52)))</f>
        <v/>
      </c>
      <c r="CS52" s="128"/>
    </row>
    <row r="53" spans="1:97" ht="18" customHeight="1" x14ac:dyDescent="0.3">
      <c r="A53" s="308"/>
      <c r="B53" s="308"/>
      <c r="C53" s="45"/>
      <c r="D53" s="44"/>
      <c r="E53" s="131"/>
      <c r="F53" s="292"/>
      <c r="G53" s="293"/>
      <c r="H53" s="46"/>
      <c r="I53" s="46"/>
      <c r="J53" s="275"/>
      <c r="K53" s="276"/>
      <c r="L53" s="56"/>
      <c r="M53" s="56"/>
      <c r="N53" s="56"/>
      <c r="O53" s="56"/>
      <c r="P53" s="56"/>
      <c r="Q53" s="56"/>
      <c r="R53" s="47"/>
      <c r="S53" s="110" t="str">
        <f t="shared" si="2"/>
        <v/>
      </c>
      <c r="T53" s="110">
        <f t="shared" si="3"/>
        <v>0</v>
      </c>
      <c r="U53" s="111" t="str">
        <f t="shared" si="4"/>
        <v/>
      </c>
      <c r="V53" s="111" t="str">
        <f t="shared" si="5"/>
        <v/>
      </c>
      <c r="W53" s="112">
        <f t="shared" si="6"/>
        <v>0</v>
      </c>
      <c r="X53" s="182" t="str">
        <f t="shared" si="7"/>
        <v/>
      </c>
      <c r="Y53" s="150"/>
      <c r="Z53" s="54"/>
      <c r="AA53" s="54"/>
      <c r="AB53" s="49">
        <f t="shared" si="8"/>
        <v>0</v>
      </c>
      <c r="AC53" s="54"/>
      <c r="AD53" s="54"/>
      <c r="AE53" s="49">
        <f t="shared" si="9"/>
        <v>0</v>
      </c>
      <c r="AF53" s="54"/>
      <c r="AG53" s="54"/>
      <c r="AH53" s="49">
        <f t="shared" si="10"/>
        <v>0</v>
      </c>
      <c r="AI53" s="54"/>
      <c r="AJ53" s="54"/>
      <c r="AK53" s="49">
        <f t="shared" si="11"/>
        <v>0</v>
      </c>
      <c r="AL53" s="54"/>
      <c r="AM53" s="54"/>
      <c r="AN53" s="49">
        <f t="shared" si="12"/>
        <v>0</v>
      </c>
      <c r="AO53" s="151">
        <f t="shared" si="13"/>
        <v>0</v>
      </c>
      <c r="AP53" s="54"/>
      <c r="AQ53" s="54"/>
      <c r="AR53" s="49">
        <f t="shared" si="14"/>
        <v>0</v>
      </c>
      <c r="AS53" s="54"/>
      <c r="AT53" s="54"/>
      <c r="AU53" s="49">
        <f t="shared" si="15"/>
        <v>0</v>
      </c>
      <c r="AV53" s="54"/>
      <c r="AW53" s="54"/>
      <c r="AX53" s="49">
        <f t="shared" si="16"/>
        <v>0</v>
      </c>
      <c r="AY53" s="54"/>
      <c r="AZ53" s="54"/>
      <c r="BA53" s="49">
        <f t="shared" si="17"/>
        <v>0</v>
      </c>
      <c r="BB53" s="54"/>
      <c r="BC53" s="54"/>
      <c r="BD53" s="49">
        <f t="shared" si="18"/>
        <v>0</v>
      </c>
      <c r="BE53" s="152">
        <f t="shared" si="19"/>
        <v>0</v>
      </c>
      <c r="BF53" s="153"/>
      <c r="BG53" s="153"/>
      <c r="BH53" s="18">
        <f t="shared" si="20"/>
        <v>0</v>
      </c>
      <c r="BI53" s="153"/>
      <c r="BJ53" s="153"/>
      <c r="BK53" s="18">
        <f t="shared" si="21"/>
        <v>0</v>
      </c>
      <c r="BL53" s="153"/>
      <c r="BM53" s="153"/>
      <c r="BN53" s="18">
        <f t="shared" si="22"/>
        <v>0</v>
      </c>
      <c r="BO53" s="153"/>
      <c r="BP53" s="153"/>
      <c r="BQ53" s="18">
        <f t="shared" si="23"/>
        <v>0</v>
      </c>
      <c r="BR53" s="153"/>
      <c r="BS53" s="153"/>
      <c r="BT53" s="18">
        <f t="shared" si="24"/>
        <v>0</v>
      </c>
      <c r="BU53" s="152">
        <f t="shared" si="25"/>
        <v>0</v>
      </c>
      <c r="BV53" s="48"/>
      <c r="BW53" s="48"/>
      <c r="BX53" s="48"/>
      <c r="BY53" s="48"/>
      <c r="BZ53" s="48"/>
      <c r="CA53" s="48"/>
      <c r="CB53" s="48"/>
      <c r="CC53" s="48"/>
      <c r="CD53" s="48"/>
      <c r="CE53" s="48"/>
      <c r="CF53" s="48"/>
      <c r="CG53" s="48"/>
      <c r="CH53" s="48"/>
      <c r="CI53" s="48"/>
      <c r="CJ53" s="113">
        <f t="shared" si="26"/>
        <v>0</v>
      </c>
      <c r="CK53" s="152">
        <f t="shared" si="27"/>
        <v>0</v>
      </c>
      <c r="CL53" s="154"/>
      <c r="CM53" s="156" t="str">
        <f t="shared" si="30"/>
        <v/>
      </c>
      <c r="CN53" s="157" t="str">
        <f t="shared" si="31"/>
        <v/>
      </c>
      <c r="CO53" s="157" t="str">
        <f t="shared" si="28"/>
        <v/>
      </c>
      <c r="CP53" s="151">
        <f t="shared" si="29"/>
        <v>0</v>
      </c>
      <c r="CQ53" s="73" t="str">
        <f>IF(ISBLANK('ÁREA MEJORA COMPETENCIAL'!R53),"",IF(CO53="","",SUM(CP53,-CO53)))</f>
        <v/>
      </c>
      <c r="CR53" s="224" t="str">
        <f>IF(ISBLANK('ÁREA MEJORA COMPETENCIAL'!R53),"",IF(CO53="","VER RESULTADOS",(CP53/CO53)))</f>
        <v/>
      </c>
      <c r="CS53" s="128"/>
    </row>
    <row r="54" spans="1:97" ht="18" customHeight="1" x14ac:dyDescent="0.3">
      <c r="A54" s="308"/>
      <c r="B54" s="308"/>
      <c r="C54" s="45"/>
      <c r="D54" s="44"/>
      <c r="E54" s="131"/>
      <c r="F54" s="292"/>
      <c r="G54" s="293"/>
      <c r="H54" s="46"/>
      <c r="I54" s="46"/>
      <c r="J54" s="275"/>
      <c r="K54" s="276"/>
      <c r="L54" s="56"/>
      <c r="M54" s="56"/>
      <c r="N54" s="56"/>
      <c r="O54" s="56"/>
      <c r="P54" s="56"/>
      <c r="Q54" s="56"/>
      <c r="R54" s="47"/>
      <c r="S54" s="110" t="str">
        <f t="shared" si="2"/>
        <v/>
      </c>
      <c r="T54" s="110">
        <f t="shared" si="3"/>
        <v>0</v>
      </c>
      <c r="U54" s="111" t="str">
        <f t="shared" si="4"/>
        <v/>
      </c>
      <c r="V54" s="111" t="str">
        <f t="shared" si="5"/>
        <v/>
      </c>
      <c r="W54" s="112">
        <f t="shared" si="6"/>
        <v>0</v>
      </c>
      <c r="X54" s="182" t="str">
        <f t="shared" si="7"/>
        <v/>
      </c>
      <c r="Y54" s="150"/>
      <c r="Z54" s="54"/>
      <c r="AA54" s="54"/>
      <c r="AB54" s="49">
        <f t="shared" si="8"/>
        <v>0</v>
      </c>
      <c r="AC54" s="54"/>
      <c r="AD54" s="54"/>
      <c r="AE54" s="49">
        <f t="shared" si="9"/>
        <v>0</v>
      </c>
      <c r="AF54" s="54"/>
      <c r="AG54" s="54"/>
      <c r="AH54" s="49">
        <f t="shared" si="10"/>
        <v>0</v>
      </c>
      <c r="AI54" s="54"/>
      <c r="AJ54" s="54"/>
      <c r="AK54" s="49">
        <f t="shared" si="11"/>
        <v>0</v>
      </c>
      <c r="AL54" s="54"/>
      <c r="AM54" s="54"/>
      <c r="AN54" s="49">
        <f t="shared" si="12"/>
        <v>0</v>
      </c>
      <c r="AO54" s="151">
        <f t="shared" si="13"/>
        <v>0</v>
      </c>
      <c r="AP54" s="54"/>
      <c r="AQ54" s="54"/>
      <c r="AR54" s="49">
        <f t="shared" si="14"/>
        <v>0</v>
      </c>
      <c r="AS54" s="54"/>
      <c r="AT54" s="54"/>
      <c r="AU54" s="49">
        <f t="shared" si="15"/>
        <v>0</v>
      </c>
      <c r="AV54" s="54"/>
      <c r="AW54" s="54"/>
      <c r="AX54" s="49">
        <f t="shared" si="16"/>
        <v>0</v>
      </c>
      <c r="AY54" s="54"/>
      <c r="AZ54" s="54"/>
      <c r="BA54" s="49">
        <f t="shared" si="17"/>
        <v>0</v>
      </c>
      <c r="BB54" s="54"/>
      <c r="BC54" s="54"/>
      <c r="BD54" s="49">
        <f t="shared" si="18"/>
        <v>0</v>
      </c>
      <c r="BE54" s="152">
        <f t="shared" si="19"/>
        <v>0</v>
      </c>
      <c r="BF54" s="153"/>
      <c r="BG54" s="153"/>
      <c r="BH54" s="18">
        <f t="shared" si="20"/>
        <v>0</v>
      </c>
      <c r="BI54" s="153"/>
      <c r="BJ54" s="153"/>
      <c r="BK54" s="18">
        <f t="shared" si="21"/>
        <v>0</v>
      </c>
      <c r="BL54" s="153"/>
      <c r="BM54" s="153"/>
      <c r="BN54" s="18">
        <f t="shared" si="22"/>
        <v>0</v>
      </c>
      <c r="BO54" s="153"/>
      <c r="BP54" s="153"/>
      <c r="BQ54" s="18">
        <f t="shared" si="23"/>
        <v>0</v>
      </c>
      <c r="BR54" s="153"/>
      <c r="BS54" s="153"/>
      <c r="BT54" s="18">
        <f t="shared" si="24"/>
        <v>0</v>
      </c>
      <c r="BU54" s="152">
        <f t="shared" si="25"/>
        <v>0</v>
      </c>
      <c r="BV54" s="48"/>
      <c r="BW54" s="48"/>
      <c r="BX54" s="48"/>
      <c r="BY54" s="48"/>
      <c r="BZ54" s="48"/>
      <c r="CA54" s="48"/>
      <c r="CB54" s="48"/>
      <c r="CC54" s="48"/>
      <c r="CD54" s="48"/>
      <c r="CE54" s="48"/>
      <c r="CF54" s="48"/>
      <c r="CG54" s="48"/>
      <c r="CH54" s="48"/>
      <c r="CI54" s="48"/>
      <c r="CJ54" s="113">
        <f t="shared" si="26"/>
        <v>0</v>
      </c>
      <c r="CK54" s="152">
        <f t="shared" si="27"/>
        <v>0</v>
      </c>
      <c r="CL54" s="154"/>
      <c r="CM54" s="156" t="str">
        <f t="shared" si="30"/>
        <v/>
      </c>
      <c r="CN54" s="157" t="str">
        <f t="shared" si="31"/>
        <v/>
      </c>
      <c r="CO54" s="157" t="str">
        <f t="shared" si="28"/>
        <v/>
      </c>
      <c r="CP54" s="151">
        <f t="shared" si="29"/>
        <v>0</v>
      </c>
      <c r="CQ54" s="73" t="str">
        <f>IF(ISBLANK('ÁREA MEJORA COMPETENCIAL'!R54),"",IF(CO54="","",SUM(CP54,-CO54)))</f>
        <v/>
      </c>
      <c r="CR54" s="224" t="str">
        <f>IF(ISBLANK('ÁREA MEJORA COMPETENCIAL'!R54),"",IF(CO54="","VER RESULTADOS",(CP54/CO54)))</f>
        <v/>
      </c>
      <c r="CS54" s="128"/>
    </row>
    <row r="55" spans="1:97" ht="18" customHeight="1" x14ac:dyDescent="0.3">
      <c r="A55" s="308"/>
      <c r="B55" s="308"/>
      <c r="C55" s="45"/>
      <c r="D55" s="44"/>
      <c r="E55" s="131"/>
      <c r="F55" s="292"/>
      <c r="G55" s="293"/>
      <c r="H55" s="46"/>
      <c r="I55" s="46"/>
      <c r="J55" s="275"/>
      <c r="K55" s="276"/>
      <c r="L55" s="56"/>
      <c r="M55" s="56"/>
      <c r="N55" s="56"/>
      <c r="O55" s="56"/>
      <c r="P55" s="56"/>
      <c r="Q55" s="56"/>
      <c r="R55" s="47"/>
      <c r="S55" s="110" t="str">
        <f t="shared" si="2"/>
        <v/>
      </c>
      <c r="T55" s="110">
        <f t="shared" si="3"/>
        <v>0</v>
      </c>
      <c r="U55" s="111" t="str">
        <f t="shared" si="4"/>
        <v/>
      </c>
      <c r="V55" s="111" t="str">
        <f t="shared" si="5"/>
        <v/>
      </c>
      <c r="W55" s="112">
        <f t="shared" si="6"/>
        <v>0</v>
      </c>
      <c r="X55" s="182" t="str">
        <f t="shared" si="7"/>
        <v/>
      </c>
      <c r="Y55" s="150"/>
      <c r="Z55" s="54"/>
      <c r="AA55" s="54"/>
      <c r="AB55" s="49">
        <f t="shared" si="8"/>
        <v>0</v>
      </c>
      <c r="AC55" s="54"/>
      <c r="AD55" s="54"/>
      <c r="AE55" s="49">
        <f t="shared" si="9"/>
        <v>0</v>
      </c>
      <c r="AF55" s="54"/>
      <c r="AG55" s="54"/>
      <c r="AH55" s="49">
        <f t="shared" si="10"/>
        <v>0</v>
      </c>
      <c r="AI55" s="54"/>
      <c r="AJ55" s="54"/>
      <c r="AK55" s="49">
        <f t="shared" si="11"/>
        <v>0</v>
      </c>
      <c r="AL55" s="54"/>
      <c r="AM55" s="54"/>
      <c r="AN55" s="49">
        <f t="shared" si="12"/>
        <v>0</v>
      </c>
      <c r="AO55" s="151">
        <f t="shared" si="13"/>
        <v>0</v>
      </c>
      <c r="AP55" s="54"/>
      <c r="AQ55" s="54"/>
      <c r="AR55" s="49">
        <f t="shared" si="14"/>
        <v>0</v>
      </c>
      <c r="AS55" s="54"/>
      <c r="AT55" s="54"/>
      <c r="AU55" s="49">
        <f t="shared" si="15"/>
        <v>0</v>
      </c>
      <c r="AV55" s="54"/>
      <c r="AW55" s="54"/>
      <c r="AX55" s="49">
        <f t="shared" si="16"/>
        <v>0</v>
      </c>
      <c r="AY55" s="54"/>
      <c r="AZ55" s="54"/>
      <c r="BA55" s="49">
        <f t="shared" si="17"/>
        <v>0</v>
      </c>
      <c r="BB55" s="54"/>
      <c r="BC55" s="54"/>
      <c r="BD55" s="49">
        <f t="shared" si="18"/>
        <v>0</v>
      </c>
      <c r="BE55" s="152">
        <f t="shared" si="19"/>
        <v>0</v>
      </c>
      <c r="BF55" s="153"/>
      <c r="BG55" s="153"/>
      <c r="BH55" s="18">
        <f t="shared" si="20"/>
        <v>0</v>
      </c>
      <c r="BI55" s="153"/>
      <c r="BJ55" s="153"/>
      <c r="BK55" s="18">
        <f t="shared" si="21"/>
        <v>0</v>
      </c>
      <c r="BL55" s="153"/>
      <c r="BM55" s="153"/>
      <c r="BN55" s="18">
        <f t="shared" si="22"/>
        <v>0</v>
      </c>
      <c r="BO55" s="153"/>
      <c r="BP55" s="153"/>
      <c r="BQ55" s="18">
        <f t="shared" si="23"/>
        <v>0</v>
      </c>
      <c r="BR55" s="153"/>
      <c r="BS55" s="153"/>
      <c r="BT55" s="18">
        <f t="shared" si="24"/>
        <v>0</v>
      </c>
      <c r="BU55" s="152">
        <f t="shared" si="25"/>
        <v>0</v>
      </c>
      <c r="BV55" s="48"/>
      <c r="BW55" s="48"/>
      <c r="BX55" s="48"/>
      <c r="BY55" s="48"/>
      <c r="BZ55" s="48"/>
      <c r="CA55" s="48"/>
      <c r="CB55" s="48"/>
      <c r="CC55" s="48"/>
      <c r="CD55" s="48"/>
      <c r="CE55" s="48"/>
      <c r="CF55" s="48"/>
      <c r="CG55" s="48"/>
      <c r="CH55" s="48"/>
      <c r="CI55" s="48"/>
      <c r="CJ55" s="113">
        <f t="shared" si="26"/>
        <v>0</v>
      </c>
      <c r="CK55" s="152">
        <f t="shared" si="27"/>
        <v>0</v>
      </c>
      <c r="CL55" s="154"/>
      <c r="CM55" s="156" t="str">
        <f t="shared" si="30"/>
        <v/>
      </c>
      <c r="CN55" s="157" t="str">
        <f t="shared" si="31"/>
        <v/>
      </c>
      <c r="CO55" s="157" t="str">
        <f t="shared" si="28"/>
        <v/>
      </c>
      <c r="CP55" s="151">
        <f t="shared" si="29"/>
        <v>0</v>
      </c>
      <c r="CQ55" s="73" t="str">
        <f>IF(ISBLANK('ÁREA MEJORA COMPETENCIAL'!R55),"",IF(CO55="","",SUM(CP55,-CO55)))</f>
        <v/>
      </c>
      <c r="CR55" s="224" t="str">
        <f>IF(ISBLANK('ÁREA MEJORA COMPETENCIAL'!R55),"",IF(CO55="","VER RESULTADOS",(CP55/CO55)))</f>
        <v/>
      </c>
      <c r="CS55" s="128"/>
    </row>
    <row r="56" spans="1:97" ht="18" customHeight="1" x14ac:dyDescent="0.3">
      <c r="A56" s="308"/>
      <c r="B56" s="308"/>
      <c r="C56" s="45"/>
      <c r="D56" s="44"/>
      <c r="E56" s="131"/>
      <c r="F56" s="292"/>
      <c r="G56" s="293"/>
      <c r="H56" s="46"/>
      <c r="I56" s="46"/>
      <c r="J56" s="275"/>
      <c r="K56" s="276"/>
      <c r="L56" s="56"/>
      <c r="M56" s="56"/>
      <c r="N56" s="56"/>
      <c r="O56" s="56"/>
      <c r="P56" s="56"/>
      <c r="Q56" s="56"/>
      <c r="R56" s="47"/>
      <c r="S56" s="110" t="str">
        <f t="shared" si="2"/>
        <v/>
      </c>
      <c r="T56" s="110">
        <f t="shared" si="3"/>
        <v>0</v>
      </c>
      <c r="U56" s="111" t="str">
        <f t="shared" si="4"/>
        <v/>
      </c>
      <c r="V56" s="111" t="str">
        <f t="shared" si="5"/>
        <v/>
      </c>
      <c r="W56" s="112">
        <f t="shared" si="6"/>
        <v>0</v>
      </c>
      <c r="X56" s="182" t="str">
        <f t="shared" si="7"/>
        <v/>
      </c>
      <c r="Y56" s="150"/>
      <c r="Z56" s="54"/>
      <c r="AA56" s="54"/>
      <c r="AB56" s="49">
        <f t="shared" si="8"/>
        <v>0</v>
      </c>
      <c r="AC56" s="54"/>
      <c r="AD56" s="54"/>
      <c r="AE56" s="49">
        <f t="shared" si="9"/>
        <v>0</v>
      </c>
      <c r="AF56" s="54"/>
      <c r="AG56" s="54"/>
      <c r="AH56" s="49">
        <f t="shared" si="10"/>
        <v>0</v>
      </c>
      <c r="AI56" s="54"/>
      <c r="AJ56" s="54"/>
      <c r="AK56" s="49">
        <f t="shared" si="11"/>
        <v>0</v>
      </c>
      <c r="AL56" s="54"/>
      <c r="AM56" s="54"/>
      <c r="AN56" s="49">
        <f t="shared" si="12"/>
        <v>0</v>
      </c>
      <c r="AO56" s="151">
        <f t="shared" si="13"/>
        <v>0</v>
      </c>
      <c r="AP56" s="54"/>
      <c r="AQ56" s="54"/>
      <c r="AR56" s="49">
        <f t="shared" si="14"/>
        <v>0</v>
      </c>
      <c r="AS56" s="54"/>
      <c r="AT56" s="54"/>
      <c r="AU56" s="49">
        <f t="shared" si="15"/>
        <v>0</v>
      </c>
      <c r="AV56" s="54"/>
      <c r="AW56" s="54"/>
      <c r="AX56" s="49">
        <f t="shared" si="16"/>
        <v>0</v>
      </c>
      <c r="AY56" s="54"/>
      <c r="AZ56" s="54"/>
      <c r="BA56" s="49">
        <f t="shared" si="17"/>
        <v>0</v>
      </c>
      <c r="BB56" s="54"/>
      <c r="BC56" s="54"/>
      <c r="BD56" s="49">
        <f t="shared" si="18"/>
        <v>0</v>
      </c>
      <c r="BE56" s="152">
        <f t="shared" si="19"/>
        <v>0</v>
      </c>
      <c r="BF56" s="153"/>
      <c r="BG56" s="153"/>
      <c r="BH56" s="18">
        <f t="shared" si="20"/>
        <v>0</v>
      </c>
      <c r="BI56" s="153"/>
      <c r="BJ56" s="153"/>
      <c r="BK56" s="18">
        <f t="shared" si="21"/>
        <v>0</v>
      </c>
      <c r="BL56" s="153"/>
      <c r="BM56" s="153"/>
      <c r="BN56" s="18">
        <f t="shared" si="22"/>
        <v>0</v>
      </c>
      <c r="BO56" s="153"/>
      <c r="BP56" s="153"/>
      <c r="BQ56" s="18">
        <f t="shared" si="23"/>
        <v>0</v>
      </c>
      <c r="BR56" s="153"/>
      <c r="BS56" s="153"/>
      <c r="BT56" s="18">
        <f t="shared" si="24"/>
        <v>0</v>
      </c>
      <c r="BU56" s="152">
        <f t="shared" si="25"/>
        <v>0</v>
      </c>
      <c r="BV56" s="48"/>
      <c r="BW56" s="48"/>
      <c r="BX56" s="48"/>
      <c r="BY56" s="48"/>
      <c r="BZ56" s="48"/>
      <c r="CA56" s="48"/>
      <c r="CB56" s="48"/>
      <c r="CC56" s="48"/>
      <c r="CD56" s="48"/>
      <c r="CE56" s="48"/>
      <c r="CF56" s="48"/>
      <c r="CG56" s="48"/>
      <c r="CH56" s="48"/>
      <c r="CI56" s="48"/>
      <c r="CJ56" s="113">
        <f t="shared" si="26"/>
        <v>0</v>
      </c>
      <c r="CK56" s="152">
        <f t="shared" si="27"/>
        <v>0</v>
      </c>
      <c r="CL56" s="154"/>
      <c r="CM56" s="156" t="str">
        <f t="shared" si="30"/>
        <v/>
      </c>
      <c r="CN56" s="157" t="str">
        <f t="shared" si="31"/>
        <v/>
      </c>
      <c r="CO56" s="157" t="str">
        <f t="shared" si="28"/>
        <v/>
      </c>
      <c r="CP56" s="151">
        <f t="shared" si="29"/>
        <v>0</v>
      </c>
      <c r="CQ56" s="73" t="str">
        <f>IF(ISBLANK('ÁREA MEJORA COMPETENCIAL'!R56),"",IF(CO56="","",SUM(CP56,-CO56)))</f>
        <v/>
      </c>
      <c r="CR56" s="224" t="str">
        <f>IF(ISBLANK('ÁREA MEJORA COMPETENCIAL'!R56),"",IF(CO56="","VER RESULTADOS",(CP56/CO56)))</f>
        <v/>
      </c>
      <c r="CS56" s="128"/>
    </row>
    <row r="57" spans="1:97" ht="18" customHeight="1" x14ac:dyDescent="0.3">
      <c r="A57" s="308"/>
      <c r="B57" s="308"/>
      <c r="C57" s="45"/>
      <c r="D57" s="44"/>
      <c r="E57" s="131"/>
      <c r="F57" s="292"/>
      <c r="G57" s="293"/>
      <c r="H57" s="46"/>
      <c r="I57" s="46"/>
      <c r="J57" s="275"/>
      <c r="K57" s="276"/>
      <c r="L57" s="56"/>
      <c r="M57" s="56"/>
      <c r="N57" s="56"/>
      <c r="O57" s="56"/>
      <c r="P57" s="56"/>
      <c r="Q57" s="56"/>
      <c r="R57" s="47"/>
      <c r="S57" s="110" t="str">
        <f t="shared" si="2"/>
        <v/>
      </c>
      <c r="T57" s="110">
        <f t="shared" si="3"/>
        <v>0</v>
      </c>
      <c r="U57" s="111" t="str">
        <f t="shared" si="4"/>
        <v/>
      </c>
      <c r="V57" s="111" t="str">
        <f t="shared" si="5"/>
        <v/>
      </c>
      <c r="W57" s="112">
        <f t="shared" si="6"/>
        <v>0</v>
      </c>
      <c r="X57" s="182" t="str">
        <f t="shared" si="7"/>
        <v/>
      </c>
      <c r="Y57" s="150"/>
      <c r="Z57" s="54"/>
      <c r="AA57" s="54"/>
      <c r="AB57" s="49">
        <f t="shared" si="8"/>
        <v>0</v>
      </c>
      <c r="AC57" s="54"/>
      <c r="AD57" s="54"/>
      <c r="AE57" s="49">
        <f t="shared" si="9"/>
        <v>0</v>
      </c>
      <c r="AF57" s="54"/>
      <c r="AG57" s="54"/>
      <c r="AH57" s="49">
        <f t="shared" si="10"/>
        <v>0</v>
      </c>
      <c r="AI57" s="54"/>
      <c r="AJ57" s="54"/>
      <c r="AK57" s="49">
        <f t="shared" si="11"/>
        <v>0</v>
      </c>
      <c r="AL57" s="54"/>
      <c r="AM57" s="54"/>
      <c r="AN57" s="49">
        <f t="shared" si="12"/>
        <v>0</v>
      </c>
      <c r="AO57" s="151">
        <f t="shared" si="13"/>
        <v>0</v>
      </c>
      <c r="AP57" s="54"/>
      <c r="AQ57" s="54"/>
      <c r="AR57" s="49">
        <f t="shared" si="14"/>
        <v>0</v>
      </c>
      <c r="AS57" s="54"/>
      <c r="AT57" s="54"/>
      <c r="AU57" s="49">
        <f t="shared" si="15"/>
        <v>0</v>
      </c>
      <c r="AV57" s="54"/>
      <c r="AW57" s="54"/>
      <c r="AX57" s="49">
        <f t="shared" si="16"/>
        <v>0</v>
      </c>
      <c r="AY57" s="54"/>
      <c r="AZ57" s="54"/>
      <c r="BA57" s="49">
        <f t="shared" si="17"/>
        <v>0</v>
      </c>
      <c r="BB57" s="54"/>
      <c r="BC57" s="54"/>
      <c r="BD57" s="49">
        <f t="shared" si="18"/>
        <v>0</v>
      </c>
      <c r="BE57" s="152">
        <f t="shared" si="19"/>
        <v>0</v>
      </c>
      <c r="BF57" s="153"/>
      <c r="BG57" s="153"/>
      <c r="BH57" s="18">
        <f t="shared" si="20"/>
        <v>0</v>
      </c>
      <c r="BI57" s="153"/>
      <c r="BJ57" s="153"/>
      <c r="BK57" s="18">
        <f t="shared" si="21"/>
        <v>0</v>
      </c>
      <c r="BL57" s="153"/>
      <c r="BM57" s="153"/>
      <c r="BN57" s="18">
        <f t="shared" si="22"/>
        <v>0</v>
      </c>
      <c r="BO57" s="153"/>
      <c r="BP57" s="153"/>
      <c r="BQ57" s="18">
        <f t="shared" si="23"/>
        <v>0</v>
      </c>
      <c r="BR57" s="153"/>
      <c r="BS57" s="153"/>
      <c r="BT57" s="18">
        <f t="shared" si="24"/>
        <v>0</v>
      </c>
      <c r="BU57" s="152">
        <f t="shared" si="25"/>
        <v>0</v>
      </c>
      <c r="BV57" s="48"/>
      <c r="BW57" s="48"/>
      <c r="BX57" s="48"/>
      <c r="BY57" s="48"/>
      <c r="BZ57" s="48"/>
      <c r="CA57" s="48"/>
      <c r="CB57" s="48"/>
      <c r="CC57" s="48"/>
      <c r="CD57" s="48"/>
      <c r="CE57" s="48"/>
      <c r="CF57" s="48"/>
      <c r="CG57" s="48"/>
      <c r="CH57" s="48"/>
      <c r="CI57" s="48"/>
      <c r="CJ57" s="113">
        <f t="shared" si="26"/>
        <v>0</v>
      </c>
      <c r="CK57" s="152">
        <f t="shared" si="27"/>
        <v>0</v>
      </c>
      <c r="CL57" s="154"/>
      <c r="CM57" s="156" t="str">
        <f t="shared" si="30"/>
        <v/>
      </c>
      <c r="CN57" s="157" t="str">
        <f t="shared" si="31"/>
        <v/>
      </c>
      <c r="CO57" s="157" t="str">
        <f t="shared" si="28"/>
        <v/>
      </c>
      <c r="CP57" s="151">
        <f t="shared" si="29"/>
        <v>0</v>
      </c>
      <c r="CQ57" s="73" t="str">
        <f>IF(ISBLANK('ÁREA MEJORA COMPETENCIAL'!R57),"",IF(CO57="","",SUM(CP57,-CO57)))</f>
        <v/>
      </c>
      <c r="CR57" s="224" t="str">
        <f>IF(ISBLANK('ÁREA MEJORA COMPETENCIAL'!R57),"",IF(CO57="","VER RESULTADOS",(CP57/CO57)))</f>
        <v/>
      </c>
      <c r="CS57" s="128"/>
    </row>
    <row r="58" spans="1:97" ht="18" customHeight="1" x14ac:dyDescent="0.3">
      <c r="A58" s="308"/>
      <c r="B58" s="308"/>
      <c r="C58" s="45"/>
      <c r="D58" s="44"/>
      <c r="E58" s="131"/>
      <c r="F58" s="292"/>
      <c r="G58" s="293"/>
      <c r="H58" s="46"/>
      <c r="I58" s="46"/>
      <c r="J58" s="275"/>
      <c r="K58" s="276"/>
      <c r="L58" s="56"/>
      <c r="M58" s="56"/>
      <c r="N58" s="56"/>
      <c r="O58" s="56"/>
      <c r="P58" s="56"/>
      <c r="Q58" s="56"/>
      <c r="R58" s="47"/>
      <c r="S58" s="110" t="str">
        <f t="shared" si="2"/>
        <v/>
      </c>
      <c r="T58" s="110">
        <f t="shared" si="3"/>
        <v>0</v>
      </c>
      <c r="U58" s="111" t="str">
        <f t="shared" si="4"/>
        <v/>
      </c>
      <c r="V58" s="111" t="str">
        <f t="shared" si="5"/>
        <v/>
      </c>
      <c r="W58" s="112">
        <f t="shared" si="6"/>
        <v>0</v>
      </c>
      <c r="X58" s="182" t="str">
        <f t="shared" si="7"/>
        <v/>
      </c>
      <c r="Y58" s="150"/>
      <c r="Z58" s="54"/>
      <c r="AA58" s="54"/>
      <c r="AB58" s="49">
        <f t="shared" si="8"/>
        <v>0</v>
      </c>
      <c r="AC58" s="54"/>
      <c r="AD58" s="54"/>
      <c r="AE58" s="49">
        <f t="shared" si="9"/>
        <v>0</v>
      </c>
      <c r="AF58" s="54"/>
      <c r="AG58" s="54"/>
      <c r="AH58" s="49">
        <f t="shared" si="10"/>
        <v>0</v>
      </c>
      <c r="AI58" s="54"/>
      <c r="AJ58" s="54"/>
      <c r="AK58" s="49">
        <f t="shared" si="11"/>
        <v>0</v>
      </c>
      <c r="AL58" s="54"/>
      <c r="AM58" s="54"/>
      <c r="AN58" s="49">
        <f t="shared" si="12"/>
        <v>0</v>
      </c>
      <c r="AO58" s="151">
        <f t="shared" si="13"/>
        <v>0</v>
      </c>
      <c r="AP58" s="54"/>
      <c r="AQ58" s="54"/>
      <c r="AR58" s="49">
        <f t="shared" si="14"/>
        <v>0</v>
      </c>
      <c r="AS58" s="54"/>
      <c r="AT58" s="54"/>
      <c r="AU58" s="49">
        <f t="shared" si="15"/>
        <v>0</v>
      </c>
      <c r="AV58" s="54"/>
      <c r="AW58" s="54"/>
      <c r="AX58" s="49">
        <f t="shared" si="16"/>
        <v>0</v>
      </c>
      <c r="AY58" s="54"/>
      <c r="AZ58" s="54"/>
      <c r="BA58" s="49">
        <f t="shared" si="17"/>
        <v>0</v>
      </c>
      <c r="BB58" s="54"/>
      <c r="BC58" s="54"/>
      <c r="BD58" s="49">
        <f t="shared" si="18"/>
        <v>0</v>
      </c>
      <c r="BE58" s="152">
        <f t="shared" si="19"/>
        <v>0</v>
      </c>
      <c r="BF58" s="153"/>
      <c r="BG58" s="153"/>
      <c r="BH58" s="18">
        <f t="shared" si="20"/>
        <v>0</v>
      </c>
      <c r="BI58" s="153"/>
      <c r="BJ58" s="153"/>
      <c r="BK58" s="18">
        <f t="shared" si="21"/>
        <v>0</v>
      </c>
      <c r="BL58" s="153"/>
      <c r="BM58" s="153"/>
      <c r="BN58" s="18">
        <f t="shared" si="22"/>
        <v>0</v>
      </c>
      <c r="BO58" s="153"/>
      <c r="BP58" s="153"/>
      <c r="BQ58" s="18">
        <f t="shared" si="23"/>
        <v>0</v>
      </c>
      <c r="BR58" s="153"/>
      <c r="BS58" s="153"/>
      <c r="BT58" s="18">
        <f t="shared" si="24"/>
        <v>0</v>
      </c>
      <c r="BU58" s="152">
        <f t="shared" si="25"/>
        <v>0</v>
      </c>
      <c r="BV58" s="48"/>
      <c r="BW58" s="48"/>
      <c r="BX58" s="48"/>
      <c r="BY58" s="48"/>
      <c r="BZ58" s="48"/>
      <c r="CA58" s="48"/>
      <c r="CB58" s="48"/>
      <c r="CC58" s="48"/>
      <c r="CD58" s="48"/>
      <c r="CE58" s="48"/>
      <c r="CF58" s="48"/>
      <c r="CG58" s="48"/>
      <c r="CH58" s="48"/>
      <c r="CI58" s="48"/>
      <c r="CJ58" s="113">
        <f t="shared" si="26"/>
        <v>0</v>
      </c>
      <c r="CK58" s="152">
        <f t="shared" si="27"/>
        <v>0</v>
      </c>
      <c r="CL58" s="154"/>
      <c r="CM58" s="156" t="str">
        <f t="shared" si="30"/>
        <v/>
      </c>
      <c r="CN58" s="157" t="str">
        <f t="shared" si="31"/>
        <v/>
      </c>
      <c r="CO58" s="157" t="str">
        <f t="shared" si="28"/>
        <v/>
      </c>
      <c r="CP58" s="151">
        <f t="shared" si="29"/>
        <v>0</v>
      </c>
      <c r="CQ58" s="73" t="str">
        <f>IF(ISBLANK('ÁREA MEJORA COMPETENCIAL'!R58),"",IF(CO58="","",SUM(CP58,-CO58)))</f>
        <v/>
      </c>
      <c r="CR58" s="224" t="str">
        <f>IF(ISBLANK('ÁREA MEJORA COMPETENCIAL'!R58),"",IF(CO58="","VER RESULTADOS",(CP58/CO58)))</f>
        <v/>
      </c>
      <c r="CS58" s="128"/>
    </row>
    <row r="59" spans="1:97" ht="18" customHeight="1" x14ac:dyDescent="0.3">
      <c r="A59" s="308"/>
      <c r="B59" s="308"/>
      <c r="C59" s="45"/>
      <c r="D59" s="44"/>
      <c r="E59" s="131"/>
      <c r="F59" s="292"/>
      <c r="G59" s="293"/>
      <c r="H59" s="46"/>
      <c r="I59" s="46"/>
      <c r="J59" s="275"/>
      <c r="K59" s="276"/>
      <c r="L59" s="56"/>
      <c r="M59" s="56"/>
      <c r="N59" s="56"/>
      <c r="O59" s="56"/>
      <c r="P59" s="56"/>
      <c r="Q59" s="56"/>
      <c r="R59" s="47"/>
      <c r="S59" s="110" t="str">
        <f t="shared" si="2"/>
        <v/>
      </c>
      <c r="T59" s="110">
        <f t="shared" si="3"/>
        <v>0</v>
      </c>
      <c r="U59" s="111" t="str">
        <f t="shared" si="4"/>
        <v/>
      </c>
      <c r="V59" s="111" t="str">
        <f t="shared" si="5"/>
        <v/>
      </c>
      <c r="W59" s="112">
        <f t="shared" si="6"/>
        <v>0</v>
      </c>
      <c r="X59" s="182" t="str">
        <f t="shared" si="7"/>
        <v/>
      </c>
      <c r="Y59" s="150"/>
      <c r="Z59" s="54"/>
      <c r="AA59" s="54"/>
      <c r="AB59" s="49">
        <f t="shared" si="8"/>
        <v>0</v>
      </c>
      <c r="AC59" s="54"/>
      <c r="AD59" s="54"/>
      <c r="AE59" s="49">
        <f t="shared" si="9"/>
        <v>0</v>
      </c>
      <c r="AF59" s="54"/>
      <c r="AG59" s="54"/>
      <c r="AH59" s="49">
        <f t="shared" si="10"/>
        <v>0</v>
      </c>
      <c r="AI59" s="54"/>
      <c r="AJ59" s="54"/>
      <c r="AK59" s="49">
        <f t="shared" si="11"/>
        <v>0</v>
      </c>
      <c r="AL59" s="54"/>
      <c r="AM59" s="54"/>
      <c r="AN59" s="49">
        <f t="shared" si="12"/>
        <v>0</v>
      </c>
      <c r="AO59" s="151">
        <f t="shared" si="13"/>
        <v>0</v>
      </c>
      <c r="AP59" s="54"/>
      <c r="AQ59" s="54"/>
      <c r="AR59" s="49">
        <f t="shared" si="14"/>
        <v>0</v>
      </c>
      <c r="AS59" s="54"/>
      <c r="AT59" s="54"/>
      <c r="AU59" s="49">
        <f t="shared" si="15"/>
        <v>0</v>
      </c>
      <c r="AV59" s="54"/>
      <c r="AW59" s="54"/>
      <c r="AX59" s="49">
        <f t="shared" si="16"/>
        <v>0</v>
      </c>
      <c r="AY59" s="54"/>
      <c r="AZ59" s="54"/>
      <c r="BA59" s="49">
        <f t="shared" si="17"/>
        <v>0</v>
      </c>
      <c r="BB59" s="54"/>
      <c r="BC59" s="54"/>
      <c r="BD59" s="49">
        <f t="shared" si="18"/>
        <v>0</v>
      </c>
      <c r="BE59" s="152">
        <f t="shared" si="19"/>
        <v>0</v>
      </c>
      <c r="BF59" s="153"/>
      <c r="BG59" s="153"/>
      <c r="BH59" s="18">
        <f t="shared" si="20"/>
        <v>0</v>
      </c>
      <c r="BI59" s="153"/>
      <c r="BJ59" s="153"/>
      <c r="BK59" s="18">
        <f t="shared" si="21"/>
        <v>0</v>
      </c>
      <c r="BL59" s="153"/>
      <c r="BM59" s="153"/>
      <c r="BN59" s="18">
        <f t="shared" si="22"/>
        <v>0</v>
      </c>
      <c r="BO59" s="153"/>
      <c r="BP59" s="153"/>
      <c r="BQ59" s="18">
        <f t="shared" si="23"/>
        <v>0</v>
      </c>
      <c r="BR59" s="153"/>
      <c r="BS59" s="153"/>
      <c r="BT59" s="18">
        <f t="shared" si="24"/>
        <v>0</v>
      </c>
      <c r="BU59" s="152">
        <f t="shared" si="25"/>
        <v>0</v>
      </c>
      <c r="BV59" s="48"/>
      <c r="BW59" s="48"/>
      <c r="BX59" s="48"/>
      <c r="BY59" s="48"/>
      <c r="BZ59" s="48"/>
      <c r="CA59" s="48"/>
      <c r="CB59" s="48"/>
      <c r="CC59" s="48"/>
      <c r="CD59" s="48"/>
      <c r="CE59" s="48"/>
      <c r="CF59" s="48"/>
      <c r="CG59" s="48"/>
      <c r="CH59" s="48"/>
      <c r="CI59" s="48"/>
      <c r="CJ59" s="113">
        <f t="shared" si="26"/>
        <v>0</v>
      </c>
      <c r="CK59" s="152">
        <f t="shared" si="27"/>
        <v>0</v>
      </c>
      <c r="CL59" s="154"/>
      <c r="CM59" s="156" t="str">
        <f t="shared" si="30"/>
        <v/>
      </c>
      <c r="CN59" s="157" t="str">
        <f t="shared" si="31"/>
        <v/>
      </c>
      <c r="CO59" s="157" t="str">
        <f t="shared" si="28"/>
        <v/>
      </c>
      <c r="CP59" s="151">
        <f t="shared" si="29"/>
        <v>0</v>
      </c>
      <c r="CQ59" s="73" t="str">
        <f>IF(ISBLANK('ÁREA MEJORA COMPETENCIAL'!R59),"",IF(CO59="","",SUM(CP59,-CO59)))</f>
        <v/>
      </c>
      <c r="CR59" s="224" t="str">
        <f>IF(ISBLANK('ÁREA MEJORA COMPETENCIAL'!R59),"",IF(CO59="","VER RESULTADOS",(CP59/CO59)))</f>
        <v/>
      </c>
      <c r="CS59" s="128"/>
    </row>
    <row r="60" spans="1:97" ht="18" customHeight="1" x14ac:dyDescent="0.3">
      <c r="A60" s="308"/>
      <c r="B60" s="308"/>
      <c r="C60" s="45"/>
      <c r="D60" s="44"/>
      <c r="E60" s="131"/>
      <c r="F60" s="292"/>
      <c r="G60" s="293"/>
      <c r="H60" s="46"/>
      <c r="I60" s="46"/>
      <c r="J60" s="275"/>
      <c r="K60" s="276"/>
      <c r="L60" s="56"/>
      <c r="M60" s="56"/>
      <c r="N60" s="56"/>
      <c r="O60" s="56"/>
      <c r="P60" s="56"/>
      <c r="Q60" s="56"/>
      <c r="R60" s="47"/>
      <c r="S60" s="110" t="str">
        <f t="shared" si="2"/>
        <v/>
      </c>
      <c r="T60" s="110">
        <f t="shared" si="3"/>
        <v>0</v>
      </c>
      <c r="U60" s="111" t="str">
        <f t="shared" si="4"/>
        <v/>
      </c>
      <c r="V60" s="111" t="str">
        <f t="shared" si="5"/>
        <v/>
      </c>
      <c r="W60" s="112">
        <f t="shared" si="6"/>
        <v>0</v>
      </c>
      <c r="X60" s="182" t="str">
        <f t="shared" si="7"/>
        <v/>
      </c>
      <c r="Y60" s="150"/>
      <c r="Z60" s="54"/>
      <c r="AA60" s="54"/>
      <c r="AB60" s="49">
        <f t="shared" si="8"/>
        <v>0</v>
      </c>
      <c r="AC60" s="54"/>
      <c r="AD60" s="54"/>
      <c r="AE60" s="49">
        <f t="shared" si="9"/>
        <v>0</v>
      </c>
      <c r="AF60" s="54"/>
      <c r="AG60" s="54"/>
      <c r="AH60" s="49">
        <f t="shared" si="10"/>
        <v>0</v>
      </c>
      <c r="AI60" s="54"/>
      <c r="AJ60" s="54"/>
      <c r="AK60" s="49">
        <f t="shared" si="11"/>
        <v>0</v>
      </c>
      <c r="AL60" s="54"/>
      <c r="AM60" s="54"/>
      <c r="AN60" s="49">
        <f t="shared" si="12"/>
        <v>0</v>
      </c>
      <c r="AO60" s="151">
        <f t="shared" si="13"/>
        <v>0</v>
      </c>
      <c r="AP60" s="54"/>
      <c r="AQ60" s="54"/>
      <c r="AR60" s="49">
        <f t="shared" si="14"/>
        <v>0</v>
      </c>
      <c r="AS60" s="54"/>
      <c r="AT60" s="54"/>
      <c r="AU60" s="49">
        <f t="shared" si="15"/>
        <v>0</v>
      </c>
      <c r="AV60" s="54"/>
      <c r="AW60" s="54"/>
      <c r="AX60" s="49">
        <f t="shared" si="16"/>
        <v>0</v>
      </c>
      <c r="AY60" s="54"/>
      <c r="AZ60" s="54"/>
      <c r="BA60" s="49">
        <f t="shared" si="17"/>
        <v>0</v>
      </c>
      <c r="BB60" s="54"/>
      <c r="BC60" s="54"/>
      <c r="BD60" s="49">
        <f t="shared" si="18"/>
        <v>0</v>
      </c>
      <c r="BE60" s="152">
        <f t="shared" si="19"/>
        <v>0</v>
      </c>
      <c r="BF60" s="153"/>
      <c r="BG60" s="153"/>
      <c r="BH60" s="18">
        <f t="shared" si="20"/>
        <v>0</v>
      </c>
      <c r="BI60" s="153"/>
      <c r="BJ60" s="153"/>
      <c r="BK60" s="18">
        <f t="shared" si="21"/>
        <v>0</v>
      </c>
      <c r="BL60" s="153"/>
      <c r="BM60" s="153"/>
      <c r="BN60" s="18">
        <f t="shared" si="22"/>
        <v>0</v>
      </c>
      <c r="BO60" s="153"/>
      <c r="BP60" s="153"/>
      <c r="BQ60" s="18">
        <f t="shared" si="23"/>
        <v>0</v>
      </c>
      <c r="BR60" s="153"/>
      <c r="BS60" s="153"/>
      <c r="BT60" s="18">
        <f t="shared" si="24"/>
        <v>0</v>
      </c>
      <c r="BU60" s="152">
        <f t="shared" si="25"/>
        <v>0</v>
      </c>
      <c r="BV60" s="48"/>
      <c r="BW60" s="48"/>
      <c r="BX60" s="48"/>
      <c r="BY60" s="48"/>
      <c r="BZ60" s="48"/>
      <c r="CA60" s="48"/>
      <c r="CB60" s="48"/>
      <c r="CC60" s="48"/>
      <c r="CD60" s="48"/>
      <c r="CE60" s="48"/>
      <c r="CF60" s="48"/>
      <c r="CG60" s="48"/>
      <c r="CH60" s="48"/>
      <c r="CI60" s="48"/>
      <c r="CJ60" s="113">
        <f t="shared" si="26"/>
        <v>0</v>
      </c>
      <c r="CK60" s="152">
        <f t="shared" si="27"/>
        <v>0</v>
      </c>
      <c r="CL60" s="154"/>
      <c r="CM60" s="156" t="str">
        <f t="shared" si="30"/>
        <v/>
      </c>
      <c r="CN60" s="157" t="str">
        <f t="shared" si="31"/>
        <v/>
      </c>
      <c r="CO60" s="157" t="str">
        <f t="shared" si="28"/>
        <v/>
      </c>
      <c r="CP60" s="151">
        <f t="shared" si="29"/>
        <v>0</v>
      </c>
      <c r="CQ60" s="73" t="str">
        <f>IF(ISBLANK('ÁREA MEJORA COMPETENCIAL'!R60),"",IF(CO60="","",SUM(CP60,-CO60)))</f>
        <v/>
      </c>
      <c r="CR60" s="224" t="str">
        <f>IF(ISBLANK('ÁREA MEJORA COMPETENCIAL'!R60),"",IF(CO60="","VER RESULTADOS",(CP60/CO60)))</f>
        <v/>
      </c>
      <c r="CS60" s="128"/>
    </row>
    <row r="61" spans="1:97" ht="18" customHeight="1" x14ac:dyDescent="0.3">
      <c r="A61" s="308"/>
      <c r="B61" s="308"/>
      <c r="C61" s="45"/>
      <c r="D61" s="44"/>
      <c r="E61" s="131"/>
      <c r="F61" s="292"/>
      <c r="G61" s="293"/>
      <c r="H61" s="46"/>
      <c r="I61" s="46"/>
      <c r="J61" s="275"/>
      <c r="K61" s="276"/>
      <c r="L61" s="56"/>
      <c r="M61" s="56"/>
      <c r="N61" s="56"/>
      <c r="O61" s="56"/>
      <c r="P61" s="56"/>
      <c r="Q61" s="56"/>
      <c r="R61" s="47"/>
      <c r="S61" s="110" t="str">
        <f t="shared" si="2"/>
        <v/>
      </c>
      <c r="T61" s="110">
        <f t="shared" si="3"/>
        <v>0</v>
      </c>
      <c r="U61" s="111" t="str">
        <f t="shared" si="4"/>
        <v/>
      </c>
      <c r="V61" s="111" t="str">
        <f t="shared" si="5"/>
        <v/>
      </c>
      <c r="W61" s="112">
        <f t="shared" si="6"/>
        <v>0</v>
      </c>
      <c r="X61" s="182" t="str">
        <f t="shared" si="7"/>
        <v/>
      </c>
      <c r="Y61" s="150"/>
      <c r="Z61" s="54"/>
      <c r="AA61" s="54"/>
      <c r="AB61" s="49">
        <f t="shared" si="8"/>
        <v>0</v>
      </c>
      <c r="AC61" s="54"/>
      <c r="AD61" s="54"/>
      <c r="AE61" s="49">
        <f t="shared" si="9"/>
        <v>0</v>
      </c>
      <c r="AF61" s="54"/>
      <c r="AG61" s="54"/>
      <c r="AH61" s="49">
        <f t="shared" si="10"/>
        <v>0</v>
      </c>
      <c r="AI61" s="54"/>
      <c r="AJ61" s="54"/>
      <c r="AK61" s="49">
        <f t="shared" si="11"/>
        <v>0</v>
      </c>
      <c r="AL61" s="54"/>
      <c r="AM61" s="54"/>
      <c r="AN61" s="49">
        <f t="shared" si="12"/>
        <v>0</v>
      </c>
      <c r="AO61" s="151">
        <f t="shared" si="13"/>
        <v>0</v>
      </c>
      <c r="AP61" s="54"/>
      <c r="AQ61" s="54"/>
      <c r="AR61" s="49">
        <f t="shared" si="14"/>
        <v>0</v>
      </c>
      <c r="AS61" s="54"/>
      <c r="AT61" s="54"/>
      <c r="AU61" s="49">
        <f t="shared" si="15"/>
        <v>0</v>
      </c>
      <c r="AV61" s="54"/>
      <c r="AW61" s="54"/>
      <c r="AX61" s="49">
        <f t="shared" si="16"/>
        <v>0</v>
      </c>
      <c r="AY61" s="54"/>
      <c r="AZ61" s="54"/>
      <c r="BA61" s="49">
        <f t="shared" si="17"/>
        <v>0</v>
      </c>
      <c r="BB61" s="54"/>
      <c r="BC61" s="54"/>
      <c r="BD61" s="49">
        <f t="shared" si="18"/>
        <v>0</v>
      </c>
      <c r="BE61" s="152">
        <f t="shared" si="19"/>
        <v>0</v>
      </c>
      <c r="BF61" s="153"/>
      <c r="BG61" s="153"/>
      <c r="BH61" s="18">
        <f t="shared" si="20"/>
        <v>0</v>
      </c>
      <c r="BI61" s="153"/>
      <c r="BJ61" s="153"/>
      <c r="BK61" s="18">
        <f t="shared" si="21"/>
        <v>0</v>
      </c>
      <c r="BL61" s="153"/>
      <c r="BM61" s="153"/>
      <c r="BN61" s="18">
        <f t="shared" si="22"/>
        <v>0</v>
      </c>
      <c r="BO61" s="153"/>
      <c r="BP61" s="153"/>
      <c r="BQ61" s="18">
        <f t="shared" si="23"/>
        <v>0</v>
      </c>
      <c r="BR61" s="153"/>
      <c r="BS61" s="153"/>
      <c r="BT61" s="18">
        <f t="shared" si="24"/>
        <v>0</v>
      </c>
      <c r="BU61" s="152">
        <f t="shared" si="25"/>
        <v>0</v>
      </c>
      <c r="BV61" s="48"/>
      <c r="BW61" s="48"/>
      <c r="BX61" s="48"/>
      <c r="BY61" s="48"/>
      <c r="BZ61" s="48"/>
      <c r="CA61" s="48"/>
      <c r="CB61" s="48"/>
      <c r="CC61" s="48"/>
      <c r="CD61" s="48"/>
      <c r="CE61" s="48"/>
      <c r="CF61" s="48"/>
      <c r="CG61" s="48"/>
      <c r="CH61" s="48"/>
      <c r="CI61" s="48"/>
      <c r="CJ61" s="113">
        <f t="shared" si="26"/>
        <v>0</v>
      </c>
      <c r="CK61" s="152">
        <f t="shared" si="27"/>
        <v>0</v>
      </c>
      <c r="CL61" s="154"/>
      <c r="CM61" s="156" t="str">
        <f t="shared" si="30"/>
        <v/>
      </c>
      <c r="CN61" s="157" t="str">
        <f t="shared" si="31"/>
        <v/>
      </c>
      <c r="CO61" s="157" t="str">
        <f t="shared" si="28"/>
        <v/>
      </c>
      <c r="CP61" s="151">
        <f t="shared" si="29"/>
        <v>0</v>
      </c>
      <c r="CQ61" s="73" t="str">
        <f>IF(ISBLANK('ÁREA MEJORA COMPETENCIAL'!R61),"",IF(CO61="","",SUM(CP61,-CO61)))</f>
        <v/>
      </c>
      <c r="CR61" s="224" t="str">
        <f>IF(ISBLANK('ÁREA MEJORA COMPETENCIAL'!R61),"",IF(CO61="","VER RESULTADOS",(CP61/CO61)))</f>
        <v/>
      </c>
      <c r="CS61" s="128"/>
    </row>
    <row r="62" spans="1:97" ht="18" customHeight="1" x14ac:dyDescent="0.3">
      <c r="A62" s="308"/>
      <c r="B62" s="308"/>
      <c r="C62" s="45"/>
      <c r="D62" s="44"/>
      <c r="E62" s="131"/>
      <c r="F62" s="292"/>
      <c r="G62" s="293"/>
      <c r="H62" s="46"/>
      <c r="I62" s="46"/>
      <c r="J62" s="275"/>
      <c r="K62" s="276"/>
      <c r="L62" s="56"/>
      <c r="M62" s="56"/>
      <c r="N62" s="56"/>
      <c r="O62" s="56"/>
      <c r="P62" s="56"/>
      <c r="Q62" s="56"/>
      <c r="R62" s="47"/>
      <c r="S62" s="110" t="str">
        <f t="shared" si="2"/>
        <v/>
      </c>
      <c r="T62" s="110">
        <f t="shared" si="3"/>
        <v>0</v>
      </c>
      <c r="U62" s="111" t="str">
        <f t="shared" si="4"/>
        <v/>
      </c>
      <c r="V62" s="111" t="str">
        <f t="shared" si="5"/>
        <v/>
      </c>
      <c r="W62" s="112">
        <f t="shared" si="6"/>
        <v>0</v>
      </c>
      <c r="X62" s="182" t="str">
        <f t="shared" si="7"/>
        <v/>
      </c>
      <c r="Y62" s="150"/>
      <c r="Z62" s="54"/>
      <c r="AA62" s="54"/>
      <c r="AB62" s="49">
        <f t="shared" si="8"/>
        <v>0</v>
      </c>
      <c r="AC62" s="54"/>
      <c r="AD62" s="54"/>
      <c r="AE62" s="49">
        <f t="shared" si="9"/>
        <v>0</v>
      </c>
      <c r="AF62" s="54"/>
      <c r="AG62" s="54"/>
      <c r="AH62" s="49">
        <f t="shared" si="10"/>
        <v>0</v>
      </c>
      <c r="AI62" s="54"/>
      <c r="AJ62" s="54"/>
      <c r="AK62" s="49">
        <f t="shared" si="11"/>
        <v>0</v>
      </c>
      <c r="AL62" s="54"/>
      <c r="AM62" s="54"/>
      <c r="AN62" s="49">
        <f t="shared" si="12"/>
        <v>0</v>
      </c>
      <c r="AO62" s="151">
        <f t="shared" si="13"/>
        <v>0</v>
      </c>
      <c r="AP62" s="54"/>
      <c r="AQ62" s="54"/>
      <c r="AR62" s="49">
        <f t="shared" si="14"/>
        <v>0</v>
      </c>
      <c r="AS62" s="54"/>
      <c r="AT62" s="54"/>
      <c r="AU62" s="49">
        <f t="shared" si="15"/>
        <v>0</v>
      </c>
      <c r="AV62" s="54"/>
      <c r="AW62" s="54"/>
      <c r="AX62" s="49">
        <f t="shared" si="16"/>
        <v>0</v>
      </c>
      <c r="AY62" s="54"/>
      <c r="AZ62" s="54"/>
      <c r="BA62" s="49">
        <f t="shared" si="17"/>
        <v>0</v>
      </c>
      <c r="BB62" s="54"/>
      <c r="BC62" s="54"/>
      <c r="BD62" s="49">
        <f t="shared" si="18"/>
        <v>0</v>
      </c>
      <c r="BE62" s="152">
        <f t="shared" si="19"/>
        <v>0</v>
      </c>
      <c r="BF62" s="153"/>
      <c r="BG62" s="153"/>
      <c r="BH62" s="18">
        <f t="shared" si="20"/>
        <v>0</v>
      </c>
      <c r="BI62" s="153"/>
      <c r="BJ62" s="153"/>
      <c r="BK62" s="18">
        <f t="shared" si="21"/>
        <v>0</v>
      </c>
      <c r="BL62" s="153"/>
      <c r="BM62" s="153"/>
      <c r="BN62" s="18">
        <f t="shared" si="22"/>
        <v>0</v>
      </c>
      <c r="BO62" s="153"/>
      <c r="BP62" s="153"/>
      <c r="BQ62" s="18">
        <f t="shared" si="23"/>
        <v>0</v>
      </c>
      <c r="BR62" s="153"/>
      <c r="BS62" s="153"/>
      <c r="BT62" s="18">
        <f t="shared" si="24"/>
        <v>0</v>
      </c>
      <c r="BU62" s="152">
        <f t="shared" si="25"/>
        <v>0</v>
      </c>
      <c r="BV62" s="48"/>
      <c r="BW62" s="48"/>
      <c r="BX62" s="48"/>
      <c r="BY62" s="48"/>
      <c r="BZ62" s="48"/>
      <c r="CA62" s="48"/>
      <c r="CB62" s="48"/>
      <c r="CC62" s="48"/>
      <c r="CD62" s="48"/>
      <c r="CE62" s="48"/>
      <c r="CF62" s="48"/>
      <c r="CG62" s="48"/>
      <c r="CH62" s="48"/>
      <c r="CI62" s="48"/>
      <c r="CJ62" s="113">
        <f t="shared" si="26"/>
        <v>0</v>
      </c>
      <c r="CK62" s="152">
        <f t="shared" si="27"/>
        <v>0</v>
      </c>
      <c r="CL62" s="154"/>
      <c r="CM62" s="156" t="str">
        <f t="shared" si="30"/>
        <v/>
      </c>
      <c r="CN62" s="157" t="str">
        <f t="shared" si="31"/>
        <v/>
      </c>
      <c r="CO62" s="157" t="str">
        <f t="shared" si="28"/>
        <v/>
      </c>
      <c r="CP62" s="151">
        <f t="shared" si="29"/>
        <v>0</v>
      </c>
      <c r="CQ62" s="73" t="str">
        <f>IF(ISBLANK('ÁREA MEJORA COMPETENCIAL'!R62),"",IF(CO62="","",SUM(CP62,-CO62)))</f>
        <v/>
      </c>
      <c r="CR62" s="224" t="str">
        <f>IF(ISBLANK('ÁREA MEJORA COMPETENCIAL'!R62),"",IF(CO62="","VER RESULTADOS",(CP62/CO62)))</f>
        <v/>
      </c>
      <c r="CS62" s="128"/>
    </row>
    <row r="63" spans="1:97" ht="18" customHeight="1" x14ac:dyDescent="0.3">
      <c r="A63" s="308"/>
      <c r="B63" s="308"/>
      <c r="C63" s="45"/>
      <c r="D63" s="44"/>
      <c r="E63" s="131"/>
      <c r="F63" s="292"/>
      <c r="G63" s="293"/>
      <c r="H63" s="46"/>
      <c r="I63" s="46"/>
      <c r="J63" s="275"/>
      <c r="K63" s="276"/>
      <c r="L63" s="56"/>
      <c r="M63" s="56"/>
      <c r="N63" s="56"/>
      <c r="O63" s="56"/>
      <c r="P63" s="56"/>
      <c r="Q63" s="56"/>
      <c r="R63" s="47"/>
      <c r="S63" s="110" t="str">
        <f t="shared" si="2"/>
        <v/>
      </c>
      <c r="T63" s="110">
        <f t="shared" si="3"/>
        <v>0</v>
      </c>
      <c r="U63" s="111" t="str">
        <f t="shared" si="4"/>
        <v/>
      </c>
      <c r="V63" s="111" t="str">
        <f t="shared" si="5"/>
        <v/>
      </c>
      <c r="W63" s="112">
        <f t="shared" si="6"/>
        <v>0</v>
      </c>
      <c r="X63" s="182" t="str">
        <f t="shared" si="7"/>
        <v/>
      </c>
      <c r="Y63" s="150"/>
      <c r="Z63" s="54"/>
      <c r="AA63" s="54"/>
      <c r="AB63" s="49">
        <f t="shared" si="8"/>
        <v>0</v>
      </c>
      <c r="AC63" s="54"/>
      <c r="AD63" s="54"/>
      <c r="AE63" s="49">
        <f t="shared" si="9"/>
        <v>0</v>
      </c>
      <c r="AF63" s="54"/>
      <c r="AG63" s="54"/>
      <c r="AH63" s="49">
        <f t="shared" si="10"/>
        <v>0</v>
      </c>
      <c r="AI63" s="54"/>
      <c r="AJ63" s="54"/>
      <c r="AK63" s="49">
        <f t="shared" si="11"/>
        <v>0</v>
      </c>
      <c r="AL63" s="54"/>
      <c r="AM63" s="54"/>
      <c r="AN63" s="49">
        <f t="shared" si="12"/>
        <v>0</v>
      </c>
      <c r="AO63" s="151">
        <f t="shared" si="13"/>
        <v>0</v>
      </c>
      <c r="AP63" s="54"/>
      <c r="AQ63" s="54"/>
      <c r="AR63" s="49">
        <f t="shared" si="14"/>
        <v>0</v>
      </c>
      <c r="AS63" s="54"/>
      <c r="AT63" s="54"/>
      <c r="AU63" s="49">
        <f t="shared" si="15"/>
        <v>0</v>
      </c>
      <c r="AV63" s="54"/>
      <c r="AW63" s="54"/>
      <c r="AX63" s="49">
        <f t="shared" si="16"/>
        <v>0</v>
      </c>
      <c r="AY63" s="54"/>
      <c r="AZ63" s="54"/>
      <c r="BA63" s="49">
        <f t="shared" si="17"/>
        <v>0</v>
      </c>
      <c r="BB63" s="54"/>
      <c r="BC63" s="54"/>
      <c r="BD63" s="49">
        <f t="shared" si="18"/>
        <v>0</v>
      </c>
      <c r="BE63" s="152">
        <f t="shared" si="19"/>
        <v>0</v>
      </c>
      <c r="BF63" s="153"/>
      <c r="BG63" s="153"/>
      <c r="BH63" s="18">
        <f t="shared" si="20"/>
        <v>0</v>
      </c>
      <c r="BI63" s="153"/>
      <c r="BJ63" s="153"/>
      <c r="BK63" s="18">
        <f t="shared" si="21"/>
        <v>0</v>
      </c>
      <c r="BL63" s="153"/>
      <c r="BM63" s="153"/>
      <c r="BN63" s="18">
        <f t="shared" si="22"/>
        <v>0</v>
      </c>
      <c r="BO63" s="153"/>
      <c r="BP63" s="153"/>
      <c r="BQ63" s="18">
        <f t="shared" si="23"/>
        <v>0</v>
      </c>
      <c r="BR63" s="153"/>
      <c r="BS63" s="153"/>
      <c r="BT63" s="18">
        <f t="shared" si="24"/>
        <v>0</v>
      </c>
      <c r="BU63" s="152">
        <f t="shared" si="25"/>
        <v>0</v>
      </c>
      <c r="BV63" s="48"/>
      <c r="BW63" s="48"/>
      <c r="BX63" s="48"/>
      <c r="BY63" s="48"/>
      <c r="BZ63" s="48"/>
      <c r="CA63" s="48"/>
      <c r="CB63" s="48"/>
      <c r="CC63" s="48"/>
      <c r="CD63" s="48"/>
      <c r="CE63" s="48"/>
      <c r="CF63" s="48"/>
      <c r="CG63" s="48"/>
      <c r="CH63" s="48"/>
      <c r="CI63" s="48"/>
      <c r="CJ63" s="113">
        <f t="shared" si="26"/>
        <v>0</v>
      </c>
      <c r="CK63" s="152">
        <f t="shared" si="27"/>
        <v>0</v>
      </c>
      <c r="CL63" s="154"/>
      <c r="CM63" s="156" t="str">
        <f t="shared" si="30"/>
        <v/>
      </c>
      <c r="CN63" s="157" t="str">
        <f t="shared" si="31"/>
        <v/>
      </c>
      <c r="CO63" s="157" t="str">
        <f t="shared" si="28"/>
        <v/>
      </c>
      <c r="CP63" s="151">
        <f t="shared" si="29"/>
        <v>0</v>
      </c>
      <c r="CQ63" s="73" t="str">
        <f>IF(ISBLANK('ÁREA MEJORA COMPETENCIAL'!R63),"",IF(CO63="","",SUM(CP63,-CO63)))</f>
        <v/>
      </c>
      <c r="CR63" s="224" t="str">
        <f>IF(ISBLANK('ÁREA MEJORA COMPETENCIAL'!R63),"",IF(CO63="","VER RESULTADOS",(CP63/CO63)))</f>
        <v/>
      </c>
      <c r="CS63" s="128"/>
    </row>
    <row r="64" spans="1:97" ht="18" customHeight="1" x14ac:dyDescent="0.3">
      <c r="A64" s="308"/>
      <c r="B64" s="308"/>
      <c r="C64" s="45"/>
      <c r="D64" s="44"/>
      <c r="E64" s="131"/>
      <c r="F64" s="292"/>
      <c r="G64" s="293"/>
      <c r="H64" s="46"/>
      <c r="I64" s="46"/>
      <c r="J64" s="275"/>
      <c r="K64" s="276"/>
      <c r="L64" s="56"/>
      <c r="M64" s="56"/>
      <c r="N64" s="56"/>
      <c r="O64" s="56"/>
      <c r="P64" s="56"/>
      <c r="Q64" s="56"/>
      <c r="R64" s="56"/>
      <c r="S64" s="110" t="str">
        <f t="shared" si="2"/>
        <v/>
      </c>
      <c r="T64" s="110">
        <f t="shared" si="3"/>
        <v>0</v>
      </c>
      <c r="U64" s="111" t="str">
        <f t="shared" si="4"/>
        <v/>
      </c>
      <c r="V64" s="111" t="str">
        <f t="shared" si="5"/>
        <v/>
      </c>
      <c r="W64" s="112">
        <f t="shared" si="6"/>
        <v>0</v>
      </c>
      <c r="X64" s="182" t="str">
        <f t="shared" si="7"/>
        <v/>
      </c>
      <c r="Y64" s="150"/>
      <c r="Z64" s="54"/>
      <c r="AA64" s="54"/>
      <c r="AB64" s="49">
        <f t="shared" si="8"/>
        <v>0</v>
      </c>
      <c r="AC64" s="54"/>
      <c r="AD64" s="54"/>
      <c r="AE64" s="49">
        <f t="shared" si="9"/>
        <v>0</v>
      </c>
      <c r="AF64" s="54"/>
      <c r="AG64" s="54"/>
      <c r="AH64" s="49">
        <f t="shared" si="10"/>
        <v>0</v>
      </c>
      <c r="AI64" s="54"/>
      <c r="AJ64" s="54"/>
      <c r="AK64" s="49">
        <f t="shared" si="11"/>
        <v>0</v>
      </c>
      <c r="AL64" s="54"/>
      <c r="AM64" s="54"/>
      <c r="AN64" s="49">
        <f t="shared" si="12"/>
        <v>0</v>
      </c>
      <c r="AO64" s="151">
        <f t="shared" si="13"/>
        <v>0</v>
      </c>
      <c r="AP64" s="54"/>
      <c r="AQ64" s="54"/>
      <c r="AR64" s="49">
        <f t="shared" si="14"/>
        <v>0</v>
      </c>
      <c r="AS64" s="54"/>
      <c r="AT64" s="54"/>
      <c r="AU64" s="49">
        <f t="shared" si="15"/>
        <v>0</v>
      </c>
      <c r="AV64" s="54"/>
      <c r="AW64" s="54"/>
      <c r="AX64" s="49">
        <f t="shared" si="16"/>
        <v>0</v>
      </c>
      <c r="AY64" s="54"/>
      <c r="AZ64" s="54"/>
      <c r="BA64" s="49">
        <f t="shared" si="17"/>
        <v>0</v>
      </c>
      <c r="BB64" s="54"/>
      <c r="BC64" s="54"/>
      <c r="BD64" s="49">
        <f t="shared" si="18"/>
        <v>0</v>
      </c>
      <c r="BE64" s="152">
        <f t="shared" si="19"/>
        <v>0</v>
      </c>
      <c r="BF64" s="153"/>
      <c r="BG64" s="153"/>
      <c r="BH64" s="18">
        <f t="shared" si="20"/>
        <v>0</v>
      </c>
      <c r="BI64" s="153"/>
      <c r="BJ64" s="153"/>
      <c r="BK64" s="18">
        <f t="shared" si="21"/>
        <v>0</v>
      </c>
      <c r="BL64" s="153"/>
      <c r="BM64" s="153"/>
      <c r="BN64" s="18">
        <f t="shared" si="22"/>
        <v>0</v>
      </c>
      <c r="BO64" s="153"/>
      <c r="BP64" s="153"/>
      <c r="BQ64" s="18">
        <f t="shared" si="23"/>
        <v>0</v>
      </c>
      <c r="BR64" s="153"/>
      <c r="BS64" s="153"/>
      <c r="BT64" s="18">
        <f t="shared" si="24"/>
        <v>0</v>
      </c>
      <c r="BU64" s="152">
        <f t="shared" si="25"/>
        <v>0</v>
      </c>
      <c r="BV64" s="48"/>
      <c r="BW64" s="48"/>
      <c r="BX64" s="48"/>
      <c r="BY64" s="48"/>
      <c r="BZ64" s="48"/>
      <c r="CA64" s="48"/>
      <c r="CB64" s="48"/>
      <c r="CC64" s="48"/>
      <c r="CD64" s="48"/>
      <c r="CE64" s="48"/>
      <c r="CF64" s="48"/>
      <c r="CG64" s="48"/>
      <c r="CH64" s="48"/>
      <c r="CI64" s="48"/>
      <c r="CJ64" s="113">
        <f t="shared" si="26"/>
        <v>0</v>
      </c>
      <c r="CK64" s="152">
        <f t="shared" si="27"/>
        <v>0</v>
      </c>
      <c r="CL64" s="154"/>
      <c r="CM64" s="156" t="str">
        <f t="shared" si="30"/>
        <v/>
      </c>
      <c r="CN64" s="157" t="str">
        <f t="shared" si="31"/>
        <v/>
      </c>
      <c r="CO64" s="157" t="str">
        <f t="shared" si="28"/>
        <v/>
      </c>
      <c r="CP64" s="151">
        <f t="shared" si="29"/>
        <v>0</v>
      </c>
      <c r="CQ64" s="73" t="str">
        <f>IF(ISBLANK('ÁREA MEJORA COMPETENCIAL'!R64),"",IF(CO64="","",SUM(CP64,-CO64)))</f>
        <v/>
      </c>
      <c r="CR64" s="224" t="str">
        <f>IF(ISBLANK('ÁREA MEJORA COMPETENCIAL'!R64),"",IF(CO64="","VER RESULTADOS",(CP64/CO64)))</f>
        <v/>
      </c>
      <c r="CS64" s="128"/>
    </row>
    <row r="65" spans="1:97" ht="18" customHeight="1" x14ac:dyDescent="0.3">
      <c r="A65" s="308"/>
      <c r="B65" s="308"/>
      <c r="C65" s="45"/>
      <c r="D65" s="44"/>
      <c r="E65" s="131"/>
      <c r="F65" s="292"/>
      <c r="G65" s="293"/>
      <c r="H65" s="46"/>
      <c r="I65" s="46"/>
      <c r="J65" s="275"/>
      <c r="K65" s="276"/>
      <c r="L65" s="56"/>
      <c r="M65" s="56"/>
      <c r="N65" s="56"/>
      <c r="O65" s="56"/>
      <c r="P65" s="56"/>
      <c r="Q65" s="56"/>
      <c r="R65" s="56"/>
      <c r="S65" s="110" t="str">
        <f t="shared" si="2"/>
        <v/>
      </c>
      <c r="T65" s="110">
        <f t="shared" si="3"/>
        <v>0</v>
      </c>
      <c r="U65" s="111" t="str">
        <f t="shared" si="4"/>
        <v/>
      </c>
      <c r="V65" s="111" t="str">
        <f t="shared" si="5"/>
        <v/>
      </c>
      <c r="W65" s="112">
        <f t="shared" si="6"/>
        <v>0</v>
      </c>
      <c r="X65" s="182" t="str">
        <f t="shared" si="7"/>
        <v/>
      </c>
      <c r="Y65" s="150"/>
      <c r="Z65" s="54"/>
      <c r="AA65" s="54"/>
      <c r="AB65" s="49">
        <f t="shared" si="8"/>
        <v>0</v>
      </c>
      <c r="AC65" s="54"/>
      <c r="AD65" s="54"/>
      <c r="AE65" s="49">
        <f t="shared" si="9"/>
        <v>0</v>
      </c>
      <c r="AF65" s="54"/>
      <c r="AG65" s="54"/>
      <c r="AH65" s="49">
        <f t="shared" si="10"/>
        <v>0</v>
      </c>
      <c r="AI65" s="54"/>
      <c r="AJ65" s="54"/>
      <c r="AK65" s="49">
        <f t="shared" si="11"/>
        <v>0</v>
      </c>
      <c r="AL65" s="54"/>
      <c r="AM65" s="54"/>
      <c r="AN65" s="49">
        <f t="shared" si="12"/>
        <v>0</v>
      </c>
      <c r="AO65" s="151">
        <f t="shared" si="13"/>
        <v>0</v>
      </c>
      <c r="AP65" s="54"/>
      <c r="AQ65" s="54"/>
      <c r="AR65" s="49">
        <f t="shared" si="14"/>
        <v>0</v>
      </c>
      <c r="AS65" s="54"/>
      <c r="AT65" s="54"/>
      <c r="AU65" s="49">
        <f t="shared" si="15"/>
        <v>0</v>
      </c>
      <c r="AV65" s="54"/>
      <c r="AW65" s="54"/>
      <c r="AX65" s="49">
        <f t="shared" si="16"/>
        <v>0</v>
      </c>
      <c r="AY65" s="54"/>
      <c r="AZ65" s="54"/>
      <c r="BA65" s="49">
        <f t="shared" si="17"/>
        <v>0</v>
      </c>
      <c r="BB65" s="54"/>
      <c r="BC65" s="54"/>
      <c r="BD65" s="49">
        <f t="shared" si="18"/>
        <v>0</v>
      </c>
      <c r="BE65" s="152">
        <f t="shared" si="19"/>
        <v>0</v>
      </c>
      <c r="BF65" s="153"/>
      <c r="BG65" s="153"/>
      <c r="BH65" s="18">
        <f t="shared" si="20"/>
        <v>0</v>
      </c>
      <c r="BI65" s="153"/>
      <c r="BJ65" s="153"/>
      <c r="BK65" s="18">
        <f t="shared" si="21"/>
        <v>0</v>
      </c>
      <c r="BL65" s="153"/>
      <c r="BM65" s="153"/>
      <c r="BN65" s="18">
        <f t="shared" si="22"/>
        <v>0</v>
      </c>
      <c r="BO65" s="153"/>
      <c r="BP65" s="153"/>
      <c r="BQ65" s="18">
        <f t="shared" si="23"/>
        <v>0</v>
      </c>
      <c r="BR65" s="153"/>
      <c r="BS65" s="153"/>
      <c r="BT65" s="18">
        <f t="shared" si="24"/>
        <v>0</v>
      </c>
      <c r="BU65" s="152">
        <f t="shared" si="25"/>
        <v>0</v>
      </c>
      <c r="BV65" s="48"/>
      <c r="BW65" s="48"/>
      <c r="BX65" s="48"/>
      <c r="BY65" s="48"/>
      <c r="BZ65" s="48"/>
      <c r="CA65" s="48"/>
      <c r="CB65" s="48"/>
      <c r="CC65" s="48"/>
      <c r="CD65" s="48"/>
      <c r="CE65" s="48"/>
      <c r="CF65" s="48"/>
      <c r="CG65" s="48"/>
      <c r="CH65" s="48"/>
      <c r="CI65" s="48"/>
      <c r="CJ65" s="113">
        <f t="shared" si="26"/>
        <v>0</v>
      </c>
      <c r="CK65" s="152">
        <f t="shared" si="27"/>
        <v>0</v>
      </c>
      <c r="CL65" s="154"/>
      <c r="CM65" s="156" t="str">
        <f t="shared" si="30"/>
        <v/>
      </c>
      <c r="CN65" s="157" t="str">
        <f t="shared" si="31"/>
        <v/>
      </c>
      <c r="CO65" s="157" t="str">
        <f t="shared" si="28"/>
        <v/>
      </c>
      <c r="CP65" s="151">
        <f t="shared" si="29"/>
        <v>0</v>
      </c>
      <c r="CQ65" s="73" t="str">
        <f>IF(ISBLANK('ÁREA MEJORA COMPETENCIAL'!R65),"",IF(CO65="","",SUM(CP65,-CO65)))</f>
        <v/>
      </c>
      <c r="CR65" s="224" t="str">
        <f>IF(ISBLANK('ÁREA MEJORA COMPETENCIAL'!R65),"",IF(CO65="","VER RESULTADOS",(CP65/CO65)))</f>
        <v/>
      </c>
      <c r="CS65" s="128"/>
    </row>
    <row r="66" spans="1:97" ht="18" customHeight="1" x14ac:dyDescent="0.3">
      <c r="A66" s="308"/>
      <c r="B66" s="308"/>
      <c r="C66" s="45"/>
      <c r="D66" s="44"/>
      <c r="E66" s="131"/>
      <c r="F66" s="292"/>
      <c r="G66" s="293"/>
      <c r="H66" s="46"/>
      <c r="I66" s="46"/>
      <c r="J66" s="275"/>
      <c r="K66" s="276"/>
      <c r="L66" s="56"/>
      <c r="M66" s="56"/>
      <c r="N66" s="56"/>
      <c r="O66" s="56"/>
      <c r="P66" s="56"/>
      <c r="Q66" s="56"/>
      <c r="R66" s="56"/>
      <c r="S66" s="110" t="str">
        <f t="shared" si="2"/>
        <v/>
      </c>
      <c r="T66" s="110">
        <f t="shared" si="3"/>
        <v>0</v>
      </c>
      <c r="U66" s="111" t="str">
        <f t="shared" si="4"/>
        <v/>
      </c>
      <c r="V66" s="111" t="str">
        <f t="shared" si="5"/>
        <v/>
      </c>
      <c r="W66" s="112">
        <f t="shared" si="6"/>
        <v>0</v>
      </c>
      <c r="X66" s="182" t="str">
        <f t="shared" si="7"/>
        <v/>
      </c>
      <c r="Y66" s="150"/>
      <c r="Z66" s="54"/>
      <c r="AA66" s="54"/>
      <c r="AB66" s="49">
        <f t="shared" si="8"/>
        <v>0</v>
      </c>
      <c r="AC66" s="54"/>
      <c r="AD66" s="54"/>
      <c r="AE66" s="49">
        <f t="shared" si="9"/>
        <v>0</v>
      </c>
      <c r="AF66" s="54"/>
      <c r="AG66" s="54"/>
      <c r="AH66" s="49">
        <f t="shared" si="10"/>
        <v>0</v>
      </c>
      <c r="AI66" s="54"/>
      <c r="AJ66" s="54"/>
      <c r="AK66" s="49">
        <f t="shared" si="11"/>
        <v>0</v>
      </c>
      <c r="AL66" s="54"/>
      <c r="AM66" s="54"/>
      <c r="AN66" s="49">
        <f t="shared" si="12"/>
        <v>0</v>
      </c>
      <c r="AO66" s="151">
        <f t="shared" si="13"/>
        <v>0</v>
      </c>
      <c r="AP66" s="54"/>
      <c r="AQ66" s="54"/>
      <c r="AR66" s="49">
        <f t="shared" si="14"/>
        <v>0</v>
      </c>
      <c r="AS66" s="54"/>
      <c r="AT66" s="54"/>
      <c r="AU66" s="49">
        <f t="shared" si="15"/>
        <v>0</v>
      </c>
      <c r="AV66" s="54"/>
      <c r="AW66" s="54"/>
      <c r="AX66" s="49">
        <f t="shared" si="16"/>
        <v>0</v>
      </c>
      <c r="AY66" s="54"/>
      <c r="AZ66" s="54"/>
      <c r="BA66" s="49">
        <f t="shared" si="17"/>
        <v>0</v>
      </c>
      <c r="BB66" s="54"/>
      <c r="BC66" s="54"/>
      <c r="BD66" s="49">
        <f t="shared" si="18"/>
        <v>0</v>
      </c>
      <c r="BE66" s="152">
        <f t="shared" si="19"/>
        <v>0</v>
      </c>
      <c r="BF66" s="153"/>
      <c r="BG66" s="153"/>
      <c r="BH66" s="18">
        <f t="shared" si="20"/>
        <v>0</v>
      </c>
      <c r="BI66" s="153"/>
      <c r="BJ66" s="153"/>
      <c r="BK66" s="18">
        <f t="shared" si="21"/>
        <v>0</v>
      </c>
      <c r="BL66" s="153"/>
      <c r="BM66" s="153"/>
      <c r="BN66" s="18">
        <f t="shared" si="22"/>
        <v>0</v>
      </c>
      <c r="BO66" s="153"/>
      <c r="BP66" s="153"/>
      <c r="BQ66" s="18">
        <f t="shared" si="23"/>
        <v>0</v>
      </c>
      <c r="BR66" s="153"/>
      <c r="BS66" s="153"/>
      <c r="BT66" s="18">
        <f t="shared" si="24"/>
        <v>0</v>
      </c>
      <c r="BU66" s="152">
        <f t="shared" si="25"/>
        <v>0</v>
      </c>
      <c r="BV66" s="48"/>
      <c r="BW66" s="48"/>
      <c r="BX66" s="48"/>
      <c r="BY66" s="48"/>
      <c r="BZ66" s="48"/>
      <c r="CA66" s="48"/>
      <c r="CB66" s="48"/>
      <c r="CC66" s="48"/>
      <c r="CD66" s="48"/>
      <c r="CE66" s="48"/>
      <c r="CF66" s="48"/>
      <c r="CG66" s="48"/>
      <c r="CH66" s="48"/>
      <c r="CI66" s="48"/>
      <c r="CJ66" s="113">
        <f t="shared" si="26"/>
        <v>0</v>
      </c>
      <c r="CK66" s="152">
        <f t="shared" si="27"/>
        <v>0</v>
      </c>
      <c r="CL66" s="154"/>
      <c r="CM66" s="156" t="str">
        <f t="shared" si="30"/>
        <v/>
      </c>
      <c r="CN66" s="157" t="str">
        <f t="shared" si="31"/>
        <v/>
      </c>
      <c r="CO66" s="157" t="str">
        <f t="shared" si="28"/>
        <v/>
      </c>
      <c r="CP66" s="151">
        <f t="shared" si="29"/>
        <v>0</v>
      </c>
      <c r="CQ66" s="73" t="str">
        <f>IF(ISBLANK('ÁREA MEJORA COMPETENCIAL'!R66),"",IF(CO66="","",SUM(CP66,-CO66)))</f>
        <v/>
      </c>
      <c r="CR66" s="224" t="str">
        <f>IF(ISBLANK('ÁREA MEJORA COMPETENCIAL'!R66),"",IF(CO66="","VER RESULTADOS",(CP66/CO66)))</f>
        <v/>
      </c>
      <c r="CS66" s="128"/>
    </row>
    <row r="67" spans="1:97" ht="18" customHeight="1" x14ac:dyDescent="0.3">
      <c r="A67" s="308"/>
      <c r="B67" s="308"/>
      <c r="C67" s="45"/>
      <c r="D67" s="44"/>
      <c r="E67" s="131"/>
      <c r="F67" s="292"/>
      <c r="G67" s="293"/>
      <c r="H67" s="46"/>
      <c r="I67" s="46"/>
      <c r="J67" s="275"/>
      <c r="K67" s="276"/>
      <c r="L67" s="56"/>
      <c r="M67" s="56"/>
      <c r="N67" s="56"/>
      <c r="O67" s="56"/>
      <c r="P67" s="56"/>
      <c r="Q67" s="56"/>
      <c r="R67" s="56"/>
      <c r="S67" s="110" t="str">
        <f t="shared" si="2"/>
        <v/>
      </c>
      <c r="T67" s="110">
        <f t="shared" si="3"/>
        <v>0</v>
      </c>
      <c r="U67" s="111" t="str">
        <f t="shared" si="4"/>
        <v/>
      </c>
      <c r="V67" s="111" t="str">
        <f t="shared" si="5"/>
        <v/>
      </c>
      <c r="W67" s="112">
        <f t="shared" si="6"/>
        <v>0</v>
      </c>
      <c r="X67" s="182" t="str">
        <f t="shared" si="7"/>
        <v/>
      </c>
      <c r="Y67" s="150"/>
      <c r="Z67" s="54"/>
      <c r="AA67" s="54"/>
      <c r="AB67" s="49">
        <f t="shared" si="8"/>
        <v>0</v>
      </c>
      <c r="AC67" s="54"/>
      <c r="AD67" s="54"/>
      <c r="AE67" s="49">
        <f t="shared" si="9"/>
        <v>0</v>
      </c>
      <c r="AF67" s="54"/>
      <c r="AG67" s="54"/>
      <c r="AH67" s="49">
        <f t="shared" si="10"/>
        <v>0</v>
      </c>
      <c r="AI67" s="54"/>
      <c r="AJ67" s="54"/>
      <c r="AK67" s="49">
        <f t="shared" si="11"/>
        <v>0</v>
      </c>
      <c r="AL67" s="54"/>
      <c r="AM67" s="54"/>
      <c r="AN67" s="49">
        <f t="shared" si="12"/>
        <v>0</v>
      </c>
      <c r="AO67" s="151">
        <f t="shared" si="13"/>
        <v>0</v>
      </c>
      <c r="AP67" s="54"/>
      <c r="AQ67" s="54"/>
      <c r="AR67" s="49">
        <f t="shared" si="14"/>
        <v>0</v>
      </c>
      <c r="AS67" s="54"/>
      <c r="AT67" s="54"/>
      <c r="AU67" s="49">
        <f t="shared" si="15"/>
        <v>0</v>
      </c>
      <c r="AV67" s="54"/>
      <c r="AW67" s="54"/>
      <c r="AX67" s="49">
        <f t="shared" si="16"/>
        <v>0</v>
      </c>
      <c r="AY67" s="54"/>
      <c r="AZ67" s="54"/>
      <c r="BA67" s="49">
        <f t="shared" si="17"/>
        <v>0</v>
      </c>
      <c r="BB67" s="54"/>
      <c r="BC67" s="54"/>
      <c r="BD67" s="49">
        <f t="shared" si="18"/>
        <v>0</v>
      </c>
      <c r="BE67" s="152">
        <f t="shared" si="19"/>
        <v>0</v>
      </c>
      <c r="BF67" s="153"/>
      <c r="BG67" s="153"/>
      <c r="BH67" s="18">
        <f t="shared" si="20"/>
        <v>0</v>
      </c>
      <c r="BI67" s="153"/>
      <c r="BJ67" s="153"/>
      <c r="BK67" s="18">
        <f t="shared" si="21"/>
        <v>0</v>
      </c>
      <c r="BL67" s="153"/>
      <c r="BM67" s="153"/>
      <c r="BN67" s="18">
        <f t="shared" si="22"/>
        <v>0</v>
      </c>
      <c r="BO67" s="153"/>
      <c r="BP67" s="153"/>
      <c r="BQ67" s="18">
        <f t="shared" si="23"/>
        <v>0</v>
      </c>
      <c r="BR67" s="153"/>
      <c r="BS67" s="153"/>
      <c r="BT67" s="18">
        <f t="shared" si="24"/>
        <v>0</v>
      </c>
      <c r="BU67" s="152">
        <f t="shared" si="25"/>
        <v>0</v>
      </c>
      <c r="BV67" s="48"/>
      <c r="BW67" s="48"/>
      <c r="BX67" s="48"/>
      <c r="BY67" s="48"/>
      <c r="BZ67" s="48"/>
      <c r="CA67" s="48"/>
      <c r="CB67" s="48"/>
      <c r="CC67" s="48"/>
      <c r="CD67" s="48"/>
      <c r="CE67" s="48"/>
      <c r="CF67" s="48"/>
      <c r="CG67" s="48"/>
      <c r="CH67" s="48"/>
      <c r="CI67" s="48"/>
      <c r="CJ67" s="113">
        <f t="shared" si="26"/>
        <v>0</v>
      </c>
      <c r="CK67" s="152">
        <f t="shared" si="27"/>
        <v>0</v>
      </c>
      <c r="CL67" s="154"/>
      <c r="CM67" s="156" t="str">
        <f t="shared" si="30"/>
        <v/>
      </c>
      <c r="CN67" s="157" t="str">
        <f t="shared" si="31"/>
        <v/>
      </c>
      <c r="CO67" s="157" t="str">
        <f t="shared" si="28"/>
        <v/>
      </c>
      <c r="CP67" s="151">
        <f t="shared" si="29"/>
        <v>0</v>
      </c>
      <c r="CQ67" s="73" t="str">
        <f>IF(ISBLANK('ÁREA MEJORA COMPETENCIAL'!R67),"",IF(CO67="","",SUM(CP67,-CO67)))</f>
        <v/>
      </c>
      <c r="CR67" s="224" t="str">
        <f>IF(ISBLANK('ÁREA MEJORA COMPETENCIAL'!R67),"",IF(CO67="","VER RESULTADOS",(CP67/CO67)))</f>
        <v/>
      </c>
      <c r="CS67" s="128"/>
    </row>
    <row r="68" spans="1:97" ht="18" customHeight="1" x14ac:dyDescent="0.3">
      <c r="A68" s="308"/>
      <c r="B68" s="308"/>
      <c r="C68" s="45"/>
      <c r="D68" s="44"/>
      <c r="E68" s="131"/>
      <c r="F68" s="292"/>
      <c r="G68" s="293"/>
      <c r="H68" s="46"/>
      <c r="I68" s="46"/>
      <c r="J68" s="275"/>
      <c r="K68" s="276"/>
      <c r="L68" s="56"/>
      <c r="M68" s="56"/>
      <c r="N68" s="56"/>
      <c r="O68" s="56"/>
      <c r="P68" s="56"/>
      <c r="Q68" s="56"/>
      <c r="R68" s="56"/>
      <c r="S68" s="110" t="str">
        <f t="shared" si="2"/>
        <v/>
      </c>
      <c r="T68" s="110">
        <f t="shared" si="3"/>
        <v>0</v>
      </c>
      <c r="U68" s="111" t="str">
        <f t="shared" si="4"/>
        <v/>
      </c>
      <c r="V68" s="111" t="str">
        <f t="shared" si="5"/>
        <v/>
      </c>
      <c r="W68" s="112">
        <f t="shared" si="6"/>
        <v>0</v>
      </c>
      <c r="X68" s="182" t="str">
        <f t="shared" si="7"/>
        <v/>
      </c>
      <c r="Y68" s="150"/>
      <c r="Z68" s="54"/>
      <c r="AA68" s="54"/>
      <c r="AB68" s="49">
        <f t="shared" si="8"/>
        <v>0</v>
      </c>
      <c r="AC68" s="54"/>
      <c r="AD68" s="54"/>
      <c r="AE68" s="49">
        <f t="shared" si="9"/>
        <v>0</v>
      </c>
      <c r="AF68" s="54"/>
      <c r="AG68" s="54"/>
      <c r="AH68" s="49">
        <f t="shared" si="10"/>
        <v>0</v>
      </c>
      <c r="AI68" s="54"/>
      <c r="AJ68" s="54"/>
      <c r="AK68" s="49">
        <f t="shared" si="11"/>
        <v>0</v>
      </c>
      <c r="AL68" s="54"/>
      <c r="AM68" s="54"/>
      <c r="AN68" s="49">
        <f t="shared" si="12"/>
        <v>0</v>
      </c>
      <c r="AO68" s="151">
        <f t="shared" si="13"/>
        <v>0</v>
      </c>
      <c r="AP68" s="54"/>
      <c r="AQ68" s="54"/>
      <c r="AR68" s="49">
        <f t="shared" si="14"/>
        <v>0</v>
      </c>
      <c r="AS68" s="54"/>
      <c r="AT68" s="54"/>
      <c r="AU68" s="49">
        <f t="shared" si="15"/>
        <v>0</v>
      </c>
      <c r="AV68" s="54"/>
      <c r="AW68" s="54"/>
      <c r="AX68" s="49">
        <f t="shared" si="16"/>
        <v>0</v>
      </c>
      <c r="AY68" s="54"/>
      <c r="AZ68" s="54"/>
      <c r="BA68" s="49">
        <f t="shared" si="17"/>
        <v>0</v>
      </c>
      <c r="BB68" s="54"/>
      <c r="BC68" s="54"/>
      <c r="BD68" s="49">
        <f t="shared" si="18"/>
        <v>0</v>
      </c>
      <c r="BE68" s="152">
        <f t="shared" si="19"/>
        <v>0</v>
      </c>
      <c r="BF68" s="153"/>
      <c r="BG68" s="153"/>
      <c r="BH68" s="18">
        <f t="shared" si="20"/>
        <v>0</v>
      </c>
      <c r="BI68" s="153"/>
      <c r="BJ68" s="153"/>
      <c r="BK68" s="18">
        <f t="shared" si="21"/>
        <v>0</v>
      </c>
      <c r="BL68" s="153"/>
      <c r="BM68" s="153"/>
      <c r="BN68" s="18">
        <f t="shared" si="22"/>
        <v>0</v>
      </c>
      <c r="BO68" s="153"/>
      <c r="BP68" s="153"/>
      <c r="BQ68" s="18">
        <f t="shared" si="23"/>
        <v>0</v>
      </c>
      <c r="BR68" s="153"/>
      <c r="BS68" s="153"/>
      <c r="BT68" s="18">
        <f t="shared" si="24"/>
        <v>0</v>
      </c>
      <c r="BU68" s="152">
        <f t="shared" si="25"/>
        <v>0</v>
      </c>
      <c r="BV68" s="48"/>
      <c r="BW68" s="48"/>
      <c r="BX68" s="48"/>
      <c r="BY68" s="48"/>
      <c r="BZ68" s="48"/>
      <c r="CA68" s="48"/>
      <c r="CB68" s="48"/>
      <c r="CC68" s="48"/>
      <c r="CD68" s="48"/>
      <c r="CE68" s="48"/>
      <c r="CF68" s="48"/>
      <c r="CG68" s="48"/>
      <c r="CH68" s="48"/>
      <c r="CI68" s="48"/>
      <c r="CJ68" s="113">
        <f t="shared" si="26"/>
        <v>0</v>
      </c>
      <c r="CK68" s="152">
        <f t="shared" si="27"/>
        <v>0</v>
      </c>
      <c r="CL68" s="154"/>
      <c r="CM68" s="156" t="str">
        <f t="shared" si="30"/>
        <v/>
      </c>
      <c r="CN68" s="157" t="str">
        <f t="shared" si="31"/>
        <v/>
      </c>
      <c r="CO68" s="157" t="str">
        <f t="shared" si="28"/>
        <v/>
      </c>
      <c r="CP68" s="151">
        <f t="shared" si="29"/>
        <v>0</v>
      </c>
      <c r="CQ68" s="73" t="str">
        <f>IF(ISBLANK('ÁREA MEJORA COMPETENCIAL'!R68),"",IF(CO68="","",SUM(CP68,-CO68)))</f>
        <v/>
      </c>
      <c r="CR68" s="224" t="str">
        <f>IF(ISBLANK('ÁREA MEJORA COMPETENCIAL'!R68),"",IF(CO68="","VER RESULTADOS",(CP68/CO68)))</f>
        <v/>
      </c>
      <c r="CS68" s="128"/>
    </row>
    <row r="69" spans="1:97" ht="18" customHeight="1" x14ac:dyDescent="0.3">
      <c r="A69" s="308"/>
      <c r="B69" s="308"/>
      <c r="C69" s="45"/>
      <c r="D69" s="44"/>
      <c r="E69" s="131"/>
      <c r="F69" s="292"/>
      <c r="G69" s="293"/>
      <c r="H69" s="46"/>
      <c r="I69" s="46"/>
      <c r="J69" s="275"/>
      <c r="K69" s="276"/>
      <c r="L69" s="56"/>
      <c r="M69" s="56"/>
      <c r="N69" s="56"/>
      <c r="O69" s="56"/>
      <c r="P69" s="56"/>
      <c r="Q69" s="56"/>
      <c r="R69" s="56"/>
      <c r="S69" s="110" t="str">
        <f t="shared" si="2"/>
        <v/>
      </c>
      <c r="T69" s="110">
        <f t="shared" si="3"/>
        <v>0</v>
      </c>
      <c r="U69" s="111" t="str">
        <f t="shared" si="4"/>
        <v/>
      </c>
      <c r="V69" s="111" t="str">
        <f t="shared" si="5"/>
        <v/>
      </c>
      <c r="W69" s="112">
        <f t="shared" si="6"/>
        <v>0</v>
      </c>
      <c r="X69" s="182" t="str">
        <f t="shared" si="7"/>
        <v/>
      </c>
      <c r="Y69" s="150"/>
      <c r="Z69" s="54"/>
      <c r="AA69" s="54"/>
      <c r="AB69" s="49">
        <f t="shared" si="8"/>
        <v>0</v>
      </c>
      <c r="AC69" s="54"/>
      <c r="AD69" s="54"/>
      <c r="AE69" s="49">
        <f t="shared" si="9"/>
        <v>0</v>
      </c>
      <c r="AF69" s="54"/>
      <c r="AG69" s="54"/>
      <c r="AH69" s="49">
        <f t="shared" si="10"/>
        <v>0</v>
      </c>
      <c r="AI69" s="54"/>
      <c r="AJ69" s="54"/>
      <c r="AK69" s="49">
        <f t="shared" si="11"/>
        <v>0</v>
      </c>
      <c r="AL69" s="54"/>
      <c r="AM69" s="54"/>
      <c r="AN69" s="49">
        <f t="shared" si="12"/>
        <v>0</v>
      </c>
      <c r="AO69" s="151">
        <f t="shared" si="13"/>
        <v>0</v>
      </c>
      <c r="AP69" s="54"/>
      <c r="AQ69" s="54"/>
      <c r="AR69" s="49">
        <f t="shared" si="14"/>
        <v>0</v>
      </c>
      <c r="AS69" s="54"/>
      <c r="AT69" s="54"/>
      <c r="AU69" s="49">
        <f t="shared" si="15"/>
        <v>0</v>
      </c>
      <c r="AV69" s="54"/>
      <c r="AW69" s="54"/>
      <c r="AX69" s="49">
        <f t="shared" si="16"/>
        <v>0</v>
      </c>
      <c r="AY69" s="54"/>
      <c r="AZ69" s="54"/>
      <c r="BA69" s="49">
        <f t="shared" si="17"/>
        <v>0</v>
      </c>
      <c r="BB69" s="54"/>
      <c r="BC69" s="54"/>
      <c r="BD69" s="49">
        <f t="shared" si="18"/>
        <v>0</v>
      </c>
      <c r="BE69" s="152">
        <f t="shared" si="19"/>
        <v>0</v>
      </c>
      <c r="BF69" s="153"/>
      <c r="BG69" s="153"/>
      <c r="BH69" s="18">
        <f t="shared" si="20"/>
        <v>0</v>
      </c>
      <c r="BI69" s="153"/>
      <c r="BJ69" s="153"/>
      <c r="BK69" s="18">
        <f t="shared" si="21"/>
        <v>0</v>
      </c>
      <c r="BL69" s="153"/>
      <c r="BM69" s="153"/>
      <c r="BN69" s="18">
        <f t="shared" si="22"/>
        <v>0</v>
      </c>
      <c r="BO69" s="153"/>
      <c r="BP69" s="153"/>
      <c r="BQ69" s="18">
        <f t="shared" si="23"/>
        <v>0</v>
      </c>
      <c r="BR69" s="153"/>
      <c r="BS69" s="153"/>
      <c r="BT69" s="18">
        <f t="shared" si="24"/>
        <v>0</v>
      </c>
      <c r="BU69" s="152">
        <f t="shared" si="25"/>
        <v>0</v>
      </c>
      <c r="BV69" s="48"/>
      <c r="BW69" s="48"/>
      <c r="BX69" s="48"/>
      <c r="BY69" s="48"/>
      <c r="BZ69" s="48"/>
      <c r="CA69" s="48"/>
      <c r="CB69" s="48"/>
      <c r="CC69" s="48"/>
      <c r="CD69" s="48"/>
      <c r="CE69" s="48"/>
      <c r="CF69" s="48"/>
      <c r="CG69" s="48"/>
      <c r="CH69" s="48"/>
      <c r="CI69" s="48"/>
      <c r="CJ69" s="113">
        <f t="shared" si="26"/>
        <v>0</v>
      </c>
      <c r="CK69" s="152">
        <f t="shared" si="27"/>
        <v>0</v>
      </c>
      <c r="CL69" s="154"/>
      <c r="CM69" s="156" t="str">
        <f t="shared" si="30"/>
        <v/>
      </c>
      <c r="CN69" s="157" t="str">
        <f t="shared" si="31"/>
        <v/>
      </c>
      <c r="CO69" s="157" t="str">
        <f t="shared" si="28"/>
        <v/>
      </c>
      <c r="CP69" s="151">
        <f t="shared" si="29"/>
        <v>0</v>
      </c>
      <c r="CQ69" s="73" t="str">
        <f>IF(ISBLANK('ÁREA MEJORA COMPETENCIAL'!R69),"",IF(CO69="","",SUM(CP69,-CO69)))</f>
        <v/>
      </c>
      <c r="CR69" s="224" t="str">
        <f>IF(ISBLANK('ÁREA MEJORA COMPETENCIAL'!R69),"",IF(CO69="","VER RESULTADOS",(CP69/CO69)))</f>
        <v/>
      </c>
      <c r="CS69" s="128"/>
    </row>
    <row r="70" spans="1:97" ht="18" customHeight="1" x14ac:dyDescent="0.3">
      <c r="A70" s="308"/>
      <c r="B70" s="308"/>
      <c r="C70" s="45"/>
      <c r="D70" s="44"/>
      <c r="E70" s="131"/>
      <c r="F70" s="292"/>
      <c r="G70" s="293"/>
      <c r="H70" s="46"/>
      <c r="I70" s="46"/>
      <c r="J70" s="275"/>
      <c r="K70" s="276"/>
      <c r="L70" s="56"/>
      <c r="M70" s="56"/>
      <c r="N70" s="56"/>
      <c r="O70" s="56"/>
      <c r="P70" s="56"/>
      <c r="Q70" s="56"/>
      <c r="R70" s="56"/>
      <c r="S70" s="110" t="str">
        <f t="shared" si="2"/>
        <v/>
      </c>
      <c r="T70" s="110">
        <f t="shared" si="3"/>
        <v>0</v>
      </c>
      <c r="U70" s="111" t="str">
        <f t="shared" si="4"/>
        <v/>
      </c>
      <c r="V70" s="111" t="str">
        <f t="shared" si="5"/>
        <v/>
      </c>
      <c r="W70" s="112">
        <f t="shared" si="6"/>
        <v>0</v>
      </c>
      <c r="X70" s="182" t="str">
        <f t="shared" si="7"/>
        <v/>
      </c>
      <c r="Y70" s="150"/>
      <c r="Z70" s="54"/>
      <c r="AA70" s="54"/>
      <c r="AB70" s="49">
        <f t="shared" si="8"/>
        <v>0</v>
      </c>
      <c r="AC70" s="54"/>
      <c r="AD70" s="54"/>
      <c r="AE70" s="49">
        <f t="shared" si="9"/>
        <v>0</v>
      </c>
      <c r="AF70" s="54"/>
      <c r="AG70" s="54"/>
      <c r="AH70" s="49">
        <f t="shared" si="10"/>
        <v>0</v>
      </c>
      <c r="AI70" s="54"/>
      <c r="AJ70" s="54"/>
      <c r="AK70" s="49">
        <f t="shared" si="11"/>
        <v>0</v>
      </c>
      <c r="AL70" s="54"/>
      <c r="AM70" s="54"/>
      <c r="AN70" s="49">
        <f t="shared" si="12"/>
        <v>0</v>
      </c>
      <c r="AO70" s="151">
        <f t="shared" si="13"/>
        <v>0</v>
      </c>
      <c r="AP70" s="54"/>
      <c r="AQ70" s="54"/>
      <c r="AR70" s="49">
        <f t="shared" si="14"/>
        <v>0</v>
      </c>
      <c r="AS70" s="54"/>
      <c r="AT70" s="54"/>
      <c r="AU70" s="49">
        <f t="shared" si="15"/>
        <v>0</v>
      </c>
      <c r="AV70" s="54"/>
      <c r="AW70" s="54"/>
      <c r="AX70" s="49">
        <f t="shared" si="16"/>
        <v>0</v>
      </c>
      <c r="AY70" s="54"/>
      <c r="AZ70" s="54"/>
      <c r="BA70" s="49">
        <f t="shared" si="17"/>
        <v>0</v>
      </c>
      <c r="BB70" s="54"/>
      <c r="BC70" s="54"/>
      <c r="BD70" s="49">
        <f t="shared" si="18"/>
        <v>0</v>
      </c>
      <c r="BE70" s="152">
        <f t="shared" si="19"/>
        <v>0</v>
      </c>
      <c r="BF70" s="153"/>
      <c r="BG70" s="153"/>
      <c r="BH70" s="18">
        <f t="shared" si="20"/>
        <v>0</v>
      </c>
      <c r="BI70" s="153"/>
      <c r="BJ70" s="153"/>
      <c r="BK70" s="18">
        <f t="shared" si="21"/>
        <v>0</v>
      </c>
      <c r="BL70" s="153"/>
      <c r="BM70" s="153"/>
      <c r="BN70" s="18">
        <f t="shared" si="22"/>
        <v>0</v>
      </c>
      <c r="BO70" s="153"/>
      <c r="BP70" s="153"/>
      <c r="BQ70" s="18">
        <f t="shared" si="23"/>
        <v>0</v>
      </c>
      <c r="BR70" s="153"/>
      <c r="BS70" s="153"/>
      <c r="BT70" s="18">
        <f t="shared" si="24"/>
        <v>0</v>
      </c>
      <c r="BU70" s="152">
        <f t="shared" si="25"/>
        <v>0</v>
      </c>
      <c r="BV70" s="48"/>
      <c r="BW70" s="48"/>
      <c r="BX70" s="48"/>
      <c r="BY70" s="48"/>
      <c r="BZ70" s="48"/>
      <c r="CA70" s="48"/>
      <c r="CB70" s="48"/>
      <c r="CC70" s="48"/>
      <c r="CD70" s="48"/>
      <c r="CE70" s="48"/>
      <c r="CF70" s="48"/>
      <c r="CG70" s="48"/>
      <c r="CH70" s="48"/>
      <c r="CI70" s="48"/>
      <c r="CJ70" s="113">
        <f t="shared" si="26"/>
        <v>0</v>
      </c>
      <c r="CK70" s="152">
        <f t="shared" si="27"/>
        <v>0</v>
      </c>
      <c r="CL70" s="154"/>
      <c r="CM70" s="156" t="str">
        <f t="shared" si="30"/>
        <v/>
      </c>
      <c r="CN70" s="157" t="str">
        <f t="shared" si="31"/>
        <v/>
      </c>
      <c r="CO70" s="157" t="str">
        <f t="shared" si="28"/>
        <v/>
      </c>
      <c r="CP70" s="151">
        <f t="shared" si="29"/>
        <v>0</v>
      </c>
      <c r="CQ70" s="73" t="str">
        <f>IF(ISBLANK('ÁREA MEJORA COMPETENCIAL'!R70),"",IF(CO70="","",SUM(CP70,-CO70)))</f>
        <v/>
      </c>
      <c r="CR70" s="224" t="str">
        <f>IF(ISBLANK('ÁREA MEJORA COMPETENCIAL'!R70),"",IF(CO70="","VER RESULTADOS",(CP70/CO70)))</f>
        <v/>
      </c>
      <c r="CS70" s="128"/>
    </row>
    <row r="71" spans="1:97" ht="18" customHeight="1" x14ac:dyDescent="0.3">
      <c r="A71" s="308"/>
      <c r="B71" s="308"/>
      <c r="C71" s="45"/>
      <c r="D71" s="44"/>
      <c r="E71" s="131"/>
      <c r="F71" s="292"/>
      <c r="G71" s="293"/>
      <c r="H71" s="46"/>
      <c r="I71" s="46"/>
      <c r="J71" s="275"/>
      <c r="K71" s="276"/>
      <c r="L71" s="56"/>
      <c r="M71" s="56"/>
      <c r="N71" s="56"/>
      <c r="O71" s="56"/>
      <c r="P71" s="56"/>
      <c r="Q71" s="56"/>
      <c r="R71" s="56"/>
      <c r="S71" s="110" t="str">
        <f t="shared" si="2"/>
        <v/>
      </c>
      <c r="T71" s="110">
        <f t="shared" si="3"/>
        <v>0</v>
      </c>
      <c r="U71" s="111" t="str">
        <f t="shared" si="4"/>
        <v/>
      </c>
      <c r="V71" s="111" t="str">
        <f t="shared" si="5"/>
        <v/>
      </c>
      <c r="W71" s="112">
        <f t="shared" si="6"/>
        <v>0</v>
      </c>
      <c r="X71" s="182" t="str">
        <f t="shared" si="7"/>
        <v/>
      </c>
      <c r="Y71" s="150"/>
      <c r="Z71" s="54"/>
      <c r="AA71" s="54"/>
      <c r="AB71" s="49">
        <f t="shared" si="8"/>
        <v>0</v>
      </c>
      <c r="AC71" s="54"/>
      <c r="AD71" s="54"/>
      <c r="AE71" s="49">
        <f t="shared" si="9"/>
        <v>0</v>
      </c>
      <c r="AF71" s="54"/>
      <c r="AG71" s="54"/>
      <c r="AH71" s="49">
        <f t="shared" si="10"/>
        <v>0</v>
      </c>
      <c r="AI71" s="54"/>
      <c r="AJ71" s="54"/>
      <c r="AK71" s="49">
        <f t="shared" si="11"/>
        <v>0</v>
      </c>
      <c r="AL71" s="54"/>
      <c r="AM71" s="54"/>
      <c r="AN71" s="49">
        <f t="shared" si="12"/>
        <v>0</v>
      </c>
      <c r="AO71" s="151">
        <f t="shared" si="13"/>
        <v>0</v>
      </c>
      <c r="AP71" s="54"/>
      <c r="AQ71" s="54"/>
      <c r="AR71" s="49">
        <f t="shared" si="14"/>
        <v>0</v>
      </c>
      <c r="AS71" s="54"/>
      <c r="AT71" s="54"/>
      <c r="AU71" s="49">
        <f t="shared" si="15"/>
        <v>0</v>
      </c>
      <c r="AV71" s="54"/>
      <c r="AW71" s="54"/>
      <c r="AX71" s="49">
        <f t="shared" si="16"/>
        <v>0</v>
      </c>
      <c r="AY71" s="54"/>
      <c r="AZ71" s="54"/>
      <c r="BA71" s="49">
        <f t="shared" si="17"/>
        <v>0</v>
      </c>
      <c r="BB71" s="54"/>
      <c r="BC71" s="54"/>
      <c r="BD71" s="49">
        <f t="shared" si="18"/>
        <v>0</v>
      </c>
      <c r="BE71" s="152">
        <f t="shared" si="19"/>
        <v>0</v>
      </c>
      <c r="BF71" s="153"/>
      <c r="BG71" s="153"/>
      <c r="BH71" s="18">
        <f t="shared" si="20"/>
        <v>0</v>
      </c>
      <c r="BI71" s="153"/>
      <c r="BJ71" s="153"/>
      <c r="BK71" s="18">
        <f t="shared" si="21"/>
        <v>0</v>
      </c>
      <c r="BL71" s="153"/>
      <c r="BM71" s="153"/>
      <c r="BN71" s="18">
        <f t="shared" si="22"/>
        <v>0</v>
      </c>
      <c r="BO71" s="153"/>
      <c r="BP71" s="153"/>
      <c r="BQ71" s="18">
        <f t="shared" si="23"/>
        <v>0</v>
      </c>
      <c r="BR71" s="153"/>
      <c r="BS71" s="153"/>
      <c r="BT71" s="18">
        <f t="shared" si="24"/>
        <v>0</v>
      </c>
      <c r="BU71" s="152">
        <f t="shared" si="25"/>
        <v>0</v>
      </c>
      <c r="BV71" s="48"/>
      <c r="BW71" s="48"/>
      <c r="BX71" s="48"/>
      <c r="BY71" s="48"/>
      <c r="BZ71" s="48"/>
      <c r="CA71" s="48"/>
      <c r="CB71" s="48"/>
      <c r="CC71" s="48"/>
      <c r="CD71" s="48"/>
      <c r="CE71" s="48"/>
      <c r="CF71" s="48"/>
      <c r="CG71" s="48"/>
      <c r="CH71" s="48"/>
      <c r="CI71" s="48"/>
      <c r="CJ71" s="113">
        <f t="shared" si="26"/>
        <v>0</v>
      </c>
      <c r="CK71" s="152">
        <f t="shared" si="27"/>
        <v>0</v>
      </c>
      <c r="CL71" s="154"/>
      <c r="CM71" s="156" t="str">
        <f t="shared" si="30"/>
        <v/>
      </c>
      <c r="CN71" s="157" t="str">
        <f t="shared" si="31"/>
        <v/>
      </c>
      <c r="CO71" s="157" t="str">
        <f t="shared" si="28"/>
        <v/>
      </c>
      <c r="CP71" s="151">
        <f t="shared" si="29"/>
        <v>0</v>
      </c>
      <c r="CQ71" s="73" t="str">
        <f>IF(ISBLANK('ÁREA MEJORA COMPETENCIAL'!R71),"",IF(CO71="","",SUM(CP71,-CO71)))</f>
        <v/>
      </c>
      <c r="CR71" s="224" t="str">
        <f>IF(ISBLANK('ÁREA MEJORA COMPETENCIAL'!R71),"",IF(CO71="","VER RESULTADOS",(CP71/CO71)))</f>
        <v/>
      </c>
      <c r="CS71" s="128"/>
    </row>
    <row r="72" spans="1:97" s="99" customFormat="1" ht="18" customHeight="1" x14ac:dyDescent="0.3">
      <c r="A72" s="308"/>
      <c r="B72" s="308"/>
      <c r="C72" s="45"/>
      <c r="D72" s="44"/>
      <c r="E72" s="131"/>
      <c r="F72" s="292"/>
      <c r="G72" s="293"/>
      <c r="H72" s="46"/>
      <c r="I72" s="46"/>
      <c r="J72" s="275"/>
      <c r="K72" s="276"/>
      <c r="L72" s="56"/>
      <c r="M72" s="56"/>
      <c r="N72" s="56"/>
      <c r="O72" s="56"/>
      <c r="P72" s="56"/>
      <c r="Q72" s="56"/>
      <c r="R72" s="56"/>
      <c r="S72" s="110" t="str">
        <f t="shared" si="2"/>
        <v/>
      </c>
      <c r="T72" s="110">
        <f t="shared" si="3"/>
        <v>0</v>
      </c>
      <c r="U72" s="111" t="str">
        <f t="shared" si="4"/>
        <v/>
      </c>
      <c r="V72" s="111" t="str">
        <f t="shared" si="5"/>
        <v/>
      </c>
      <c r="W72" s="112">
        <f t="shared" si="6"/>
        <v>0</v>
      </c>
      <c r="X72" s="182" t="str">
        <f t="shared" si="7"/>
        <v/>
      </c>
      <c r="Y72" s="150"/>
      <c r="Z72" s="54"/>
      <c r="AA72" s="54"/>
      <c r="AB72" s="49">
        <f t="shared" si="8"/>
        <v>0</v>
      </c>
      <c r="AC72" s="54"/>
      <c r="AD72" s="54"/>
      <c r="AE72" s="49">
        <f t="shared" si="9"/>
        <v>0</v>
      </c>
      <c r="AF72" s="54"/>
      <c r="AG72" s="54"/>
      <c r="AH72" s="49">
        <f t="shared" si="10"/>
        <v>0</v>
      </c>
      <c r="AI72" s="54"/>
      <c r="AJ72" s="54"/>
      <c r="AK72" s="49">
        <f t="shared" si="11"/>
        <v>0</v>
      </c>
      <c r="AL72" s="54"/>
      <c r="AM72" s="54"/>
      <c r="AN72" s="49">
        <f t="shared" si="12"/>
        <v>0</v>
      </c>
      <c r="AO72" s="151">
        <f t="shared" si="13"/>
        <v>0</v>
      </c>
      <c r="AP72" s="54"/>
      <c r="AQ72" s="54"/>
      <c r="AR72" s="49">
        <f t="shared" si="14"/>
        <v>0</v>
      </c>
      <c r="AS72" s="54"/>
      <c r="AT72" s="54"/>
      <c r="AU72" s="49">
        <f t="shared" si="15"/>
        <v>0</v>
      </c>
      <c r="AV72" s="54"/>
      <c r="AW72" s="54"/>
      <c r="AX72" s="49">
        <f t="shared" si="16"/>
        <v>0</v>
      </c>
      <c r="AY72" s="54"/>
      <c r="AZ72" s="54"/>
      <c r="BA72" s="49">
        <f t="shared" si="17"/>
        <v>0</v>
      </c>
      <c r="BB72" s="54"/>
      <c r="BC72" s="54"/>
      <c r="BD72" s="49">
        <f t="shared" si="18"/>
        <v>0</v>
      </c>
      <c r="BE72" s="152">
        <f t="shared" si="19"/>
        <v>0</v>
      </c>
      <c r="BF72" s="153"/>
      <c r="BG72" s="153"/>
      <c r="BH72" s="18">
        <f t="shared" si="20"/>
        <v>0</v>
      </c>
      <c r="BI72" s="153"/>
      <c r="BJ72" s="153"/>
      <c r="BK72" s="18">
        <f t="shared" si="21"/>
        <v>0</v>
      </c>
      <c r="BL72" s="153"/>
      <c r="BM72" s="153"/>
      <c r="BN72" s="18">
        <f t="shared" si="22"/>
        <v>0</v>
      </c>
      <c r="BO72" s="153"/>
      <c r="BP72" s="153"/>
      <c r="BQ72" s="18">
        <f t="shared" si="23"/>
        <v>0</v>
      </c>
      <c r="BR72" s="153"/>
      <c r="BS72" s="153"/>
      <c r="BT72" s="18">
        <f t="shared" si="24"/>
        <v>0</v>
      </c>
      <c r="BU72" s="152">
        <f t="shared" si="25"/>
        <v>0</v>
      </c>
      <c r="BV72" s="48"/>
      <c r="BW72" s="48"/>
      <c r="BX72" s="48"/>
      <c r="BY72" s="48"/>
      <c r="BZ72" s="48"/>
      <c r="CA72" s="48"/>
      <c r="CB72" s="48"/>
      <c r="CC72" s="48"/>
      <c r="CD72" s="48"/>
      <c r="CE72" s="48"/>
      <c r="CF72" s="48"/>
      <c r="CG72" s="48"/>
      <c r="CH72" s="48"/>
      <c r="CI72" s="48"/>
      <c r="CJ72" s="113">
        <f t="shared" si="26"/>
        <v>0</v>
      </c>
      <c r="CK72" s="152">
        <f t="shared" si="27"/>
        <v>0</v>
      </c>
      <c r="CL72" s="154"/>
      <c r="CM72" s="156" t="str">
        <f t="shared" si="30"/>
        <v/>
      </c>
      <c r="CN72" s="157" t="str">
        <f t="shared" si="31"/>
        <v/>
      </c>
      <c r="CO72" s="157" t="str">
        <f t="shared" si="28"/>
        <v/>
      </c>
      <c r="CP72" s="151">
        <f t="shared" si="29"/>
        <v>0</v>
      </c>
      <c r="CQ72" s="73" t="str">
        <f>IF(ISBLANK('ÁREA MEJORA COMPETENCIAL'!R72),"",IF(CO72="","",SUM(CP72,-CO72)))</f>
        <v/>
      </c>
      <c r="CR72" s="224" t="str">
        <f>IF(ISBLANK('ÁREA MEJORA COMPETENCIAL'!R72),"",IF(CO72="","VER RESULTADOS",(CP72/CO72)))</f>
        <v/>
      </c>
      <c r="CS72" s="128"/>
    </row>
    <row r="73" spans="1:97" s="99" customFormat="1" ht="18" customHeight="1" x14ac:dyDescent="0.3">
      <c r="A73" s="308"/>
      <c r="B73" s="308"/>
      <c r="C73" s="45"/>
      <c r="D73" s="44"/>
      <c r="E73" s="131"/>
      <c r="F73" s="292"/>
      <c r="G73" s="293"/>
      <c r="H73" s="46"/>
      <c r="I73" s="46"/>
      <c r="J73" s="275"/>
      <c r="K73" s="276"/>
      <c r="L73" s="56"/>
      <c r="M73" s="56"/>
      <c r="N73" s="56"/>
      <c r="O73" s="56"/>
      <c r="P73" s="56"/>
      <c r="Q73" s="56"/>
      <c r="R73" s="56"/>
      <c r="S73" s="110" t="str">
        <f t="shared" si="2"/>
        <v/>
      </c>
      <c r="T73" s="110">
        <f t="shared" si="3"/>
        <v>0</v>
      </c>
      <c r="U73" s="111" t="str">
        <f t="shared" si="4"/>
        <v/>
      </c>
      <c r="V73" s="111" t="str">
        <f t="shared" si="5"/>
        <v/>
      </c>
      <c r="W73" s="112">
        <f t="shared" si="6"/>
        <v>0</v>
      </c>
      <c r="X73" s="182" t="str">
        <f t="shared" si="7"/>
        <v/>
      </c>
      <c r="Y73" s="150"/>
      <c r="Z73" s="54"/>
      <c r="AA73" s="54"/>
      <c r="AB73" s="49">
        <f t="shared" si="8"/>
        <v>0</v>
      </c>
      <c r="AC73" s="54"/>
      <c r="AD73" s="54"/>
      <c r="AE73" s="49">
        <f t="shared" si="9"/>
        <v>0</v>
      </c>
      <c r="AF73" s="54"/>
      <c r="AG73" s="54"/>
      <c r="AH73" s="49">
        <f t="shared" si="10"/>
        <v>0</v>
      </c>
      <c r="AI73" s="54"/>
      <c r="AJ73" s="54"/>
      <c r="AK73" s="49">
        <f t="shared" si="11"/>
        <v>0</v>
      </c>
      <c r="AL73" s="54"/>
      <c r="AM73" s="54"/>
      <c r="AN73" s="49">
        <f t="shared" si="12"/>
        <v>0</v>
      </c>
      <c r="AO73" s="151">
        <f t="shared" si="13"/>
        <v>0</v>
      </c>
      <c r="AP73" s="54"/>
      <c r="AQ73" s="54"/>
      <c r="AR73" s="49">
        <f t="shared" si="14"/>
        <v>0</v>
      </c>
      <c r="AS73" s="54"/>
      <c r="AT73" s="54"/>
      <c r="AU73" s="49">
        <f t="shared" si="15"/>
        <v>0</v>
      </c>
      <c r="AV73" s="54"/>
      <c r="AW73" s="54"/>
      <c r="AX73" s="49">
        <f t="shared" si="16"/>
        <v>0</v>
      </c>
      <c r="AY73" s="54"/>
      <c r="AZ73" s="54"/>
      <c r="BA73" s="49">
        <f t="shared" si="17"/>
        <v>0</v>
      </c>
      <c r="BB73" s="54"/>
      <c r="BC73" s="54"/>
      <c r="BD73" s="49">
        <f t="shared" si="18"/>
        <v>0</v>
      </c>
      <c r="BE73" s="152">
        <f t="shared" si="19"/>
        <v>0</v>
      </c>
      <c r="BF73" s="153"/>
      <c r="BG73" s="153"/>
      <c r="BH73" s="18">
        <f t="shared" si="20"/>
        <v>0</v>
      </c>
      <c r="BI73" s="153"/>
      <c r="BJ73" s="153"/>
      <c r="BK73" s="18">
        <f t="shared" si="21"/>
        <v>0</v>
      </c>
      <c r="BL73" s="153"/>
      <c r="BM73" s="153"/>
      <c r="BN73" s="18">
        <f t="shared" si="22"/>
        <v>0</v>
      </c>
      <c r="BO73" s="153"/>
      <c r="BP73" s="153"/>
      <c r="BQ73" s="18">
        <f t="shared" si="23"/>
        <v>0</v>
      </c>
      <c r="BR73" s="153"/>
      <c r="BS73" s="153"/>
      <c r="BT73" s="18">
        <f t="shared" si="24"/>
        <v>0</v>
      </c>
      <c r="BU73" s="152">
        <f t="shared" si="25"/>
        <v>0</v>
      </c>
      <c r="BV73" s="48"/>
      <c r="BW73" s="48"/>
      <c r="BX73" s="48"/>
      <c r="BY73" s="48"/>
      <c r="BZ73" s="48"/>
      <c r="CA73" s="48"/>
      <c r="CB73" s="48"/>
      <c r="CC73" s="48"/>
      <c r="CD73" s="48"/>
      <c r="CE73" s="48"/>
      <c r="CF73" s="48"/>
      <c r="CG73" s="48"/>
      <c r="CH73" s="48"/>
      <c r="CI73" s="48"/>
      <c r="CJ73" s="113">
        <f t="shared" si="26"/>
        <v>0</v>
      </c>
      <c r="CK73" s="152">
        <f t="shared" si="27"/>
        <v>0</v>
      </c>
      <c r="CL73" s="154"/>
      <c r="CM73" s="156" t="str">
        <f t="shared" si="30"/>
        <v/>
      </c>
      <c r="CN73" s="157" t="str">
        <f t="shared" si="31"/>
        <v/>
      </c>
      <c r="CO73" s="157" t="str">
        <f t="shared" si="28"/>
        <v/>
      </c>
      <c r="CP73" s="151">
        <f t="shared" si="29"/>
        <v>0</v>
      </c>
      <c r="CQ73" s="73" t="str">
        <f>IF(ISBLANK('ÁREA MEJORA COMPETENCIAL'!R73),"",IF(CO73="","",SUM(CP73,-CO73)))</f>
        <v/>
      </c>
      <c r="CR73" s="224" t="str">
        <f>IF(ISBLANK('ÁREA MEJORA COMPETENCIAL'!R73),"",IF(CO73="","VER RESULTADOS",(CP73/CO73)))</f>
        <v/>
      </c>
      <c r="CS73" s="128"/>
    </row>
    <row r="74" spans="1:97" s="99" customFormat="1" ht="18" customHeight="1" x14ac:dyDescent="0.3">
      <c r="A74" s="308"/>
      <c r="B74" s="308"/>
      <c r="C74" s="45"/>
      <c r="D74" s="44"/>
      <c r="E74" s="131"/>
      <c r="F74" s="292"/>
      <c r="G74" s="293"/>
      <c r="H74" s="46"/>
      <c r="I74" s="46"/>
      <c r="J74" s="275"/>
      <c r="K74" s="276"/>
      <c r="L74" s="56"/>
      <c r="M74" s="56"/>
      <c r="N74" s="56"/>
      <c r="O74" s="56"/>
      <c r="P74" s="56"/>
      <c r="Q74" s="56"/>
      <c r="R74" s="56"/>
      <c r="S74" s="110" t="str">
        <f t="shared" si="2"/>
        <v/>
      </c>
      <c r="T74" s="110">
        <f t="shared" si="3"/>
        <v>0</v>
      </c>
      <c r="U74" s="111" t="str">
        <f t="shared" si="4"/>
        <v/>
      </c>
      <c r="V74" s="111" t="str">
        <f t="shared" si="5"/>
        <v/>
      </c>
      <c r="W74" s="112">
        <f t="shared" si="6"/>
        <v>0</v>
      </c>
      <c r="X74" s="182" t="str">
        <f t="shared" si="7"/>
        <v/>
      </c>
      <c r="Y74" s="150"/>
      <c r="Z74" s="54"/>
      <c r="AA74" s="54"/>
      <c r="AB74" s="49">
        <f t="shared" si="8"/>
        <v>0</v>
      </c>
      <c r="AC74" s="54"/>
      <c r="AD74" s="54"/>
      <c r="AE74" s="49">
        <f t="shared" si="9"/>
        <v>0</v>
      </c>
      <c r="AF74" s="54"/>
      <c r="AG74" s="54"/>
      <c r="AH74" s="49">
        <f t="shared" si="10"/>
        <v>0</v>
      </c>
      <c r="AI74" s="54"/>
      <c r="AJ74" s="54"/>
      <c r="AK74" s="49">
        <f t="shared" si="11"/>
        <v>0</v>
      </c>
      <c r="AL74" s="54"/>
      <c r="AM74" s="54"/>
      <c r="AN74" s="49">
        <f t="shared" si="12"/>
        <v>0</v>
      </c>
      <c r="AO74" s="151">
        <f t="shared" si="13"/>
        <v>0</v>
      </c>
      <c r="AP74" s="54"/>
      <c r="AQ74" s="54"/>
      <c r="AR74" s="49">
        <f t="shared" si="14"/>
        <v>0</v>
      </c>
      <c r="AS74" s="54"/>
      <c r="AT74" s="54"/>
      <c r="AU74" s="49">
        <f t="shared" si="15"/>
        <v>0</v>
      </c>
      <c r="AV74" s="54"/>
      <c r="AW74" s="54"/>
      <c r="AX74" s="49">
        <f t="shared" si="16"/>
        <v>0</v>
      </c>
      <c r="AY74" s="54"/>
      <c r="AZ74" s="54"/>
      <c r="BA74" s="49">
        <f t="shared" si="17"/>
        <v>0</v>
      </c>
      <c r="BB74" s="54"/>
      <c r="BC74" s="54"/>
      <c r="BD74" s="49">
        <f t="shared" si="18"/>
        <v>0</v>
      </c>
      <c r="BE74" s="152">
        <f t="shared" si="19"/>
        <v>0</v>
      </c>
      <c r="BF74" s="153"/>
      <c r="BG74" s="153"/>
      <c r="BH74" s="18">
        <f t="shared" si="20"/>
        <v>0</v>
      </c>
      <c r="BI74" s="153"/>
      <c r="BJ74" s="153"/>
      <c r="BK74" s="18">
        <f t="shared" si="21"/>
        <v>0</v>
      </c>
      <c r="BL74" s="153"/>
      <c r="BM74" s="153"/>
      <c r="BN74" s="18">
        <f t="shared" si="22"/>
        <v>0</v>
      </c>
      <c r="BO74" s="153"/>
      <c r="BP74" s="153"/>
      <c r="BQ74" s="18">
        <f t="shared" si="23"/>
        <v>0</v>
      </c>
      <c r="BR74" s="153"/>
      <c r="BS74" s="153"/>
      <c r="BT74" s="18">
        <f t="shared" si="24"/>
        <v>0</v>
      </c>
      <c r="BU74" s="152">
        <f t="shared" si="25"/>
        <v>0</v>
      </c>
      <c r="BV74" s="48"/>
      <c r="BW74" s="48"/>
      <c r="BX74" s="48"/>
      <c r="BY74" s="48"/>
      <c r="BZ74" s="48"/>
      <c r="CA74" s="48"/>
      <c r="CB74" s="48"/>
      <c r="CC74" s="48"/>
      <c r="CD74" s="48"/>
      <c r="CE74" s="48"/>
      <c r="CF74" s="48"/>
      <c r="CG74" s="48"/>
      <c r="CH74" s="48"/>
      <c r="CI74" s="48"/>
      <c r="CJ74" s="113">
        <f t="shared" si="26"/>
        <v>0</v>
      </c>
      <c r="CK74" s="152">
        <f t="shared" si="27"/>
        <v>0</v>
      </c>
      <c r="CL74" s="154"/>
      <c r="CM74" s="156" t="str">
        <f t="shared" ref="CM74:CM105" si="32">IF(ISBLANK(R74),"",(IF(ISERROR(R74),"",(X74)*5.6)))</f>
        <v/>
      </c>
      <c r="CN74" s="157" t="str">
        <f t="shared" ref="CN74:CN105" si="33">IF(ISBLANK(R74),"",(MROUND(CM74,4)))</f>
        <v/>
      </c>
      <c r="CO74" s="157" t="str">
        <f t="shared" si="28"/>
        <v/>
      </c>
      <c r="CP74" s="151">
        <f t="shared" si="29"/>
        <v>0</v>
      </c>
      <c r="CQ74" s="73" t="str">
        <f>IF(ISBLANK('ÁREA MEJORA COMPETENCIAL'!R74),"",IF(CO74="","",SUM(CP74,-CO74)))</f>
        <v/>
      </c>
      <c r="CR74" s="224" t="str">
        <f>IF(ISBLANK('ÁREA MEJORA COMPETENCIAL'!R74),"",IF(CO74="","VER RESULTADOS",(CP74/CO74)))</f>
        <v/>
      </c>
      <c r="CS74" s="128"/>
    </row>
    <row r="75" spans="1:97" s="99" customFormat="1" ht="18" customHeight="1" x14ac:dyDescent="0.3">
      <c r="A75" s="308"/>
      <c r="B75" s="308"/>
      <c r="C75" s="45"/>
      <c r="D75" s="44"/>
      <c r="E75" s="131"/>
      <c r="F75" s="292"/>
      <c r="G75" s="293"/>
      <c r="H75" s="46"/>
      <c r="I75" s="46"/>
      <c r="J75" s="275"/>
      <c r="K75" s="276"/>
      <c r="L75" s="56"/>
      <c r="M75" s="56"/>
      <c r="N75" s="56"/>
      <c r="O75" s="56"/>
      <c r="P75" s="56"/>
      <c r="Q75" s="56"/>
      <c r="R75" s="56"/>
      <c r="S75" s="110" t="str">
        <f t="shared" ref="S75:S138" si="34">IF(ISBLANK(R75),"",DATEDIF(L75,R75,"d")/30.39)</f>
        <v/>
      </c>
      <c r="T75" s="110">
        <f t="shared" ref="T75:T138" si="35">(DATEDIF(M75,N75,"D")/30.4167)+(DATEDIF(O75,P75,"D")/30.4167)</f>
        <v>0</v>
      </c>
      <c r="U75" s="111" t="str">
        <f t="shared" ref="U75:U138" si="36">IF(ISBLANK(L75),"",ROUND(W75,0))</f>
        <v/>
      </c>
      <c r="V75" s="111" t="str">
        <f t="shared" ref="V75:V138" si="37">IF(ISBLANK(L75),"",ROUNDUP(W75,0))</f>
        <v/>
      </c>
      <c r="W75" s="112">
        <f t="shared" ref="W75:W138" si="38">IFERROR(S75-T75,0)</f>
        <v>0</v>
      </c>
      <c r="X75" s="182" t="str">
        <f t="shared" ref="X75:X138" si="39">IF(V75=1,1,IF(V75=2,2,U75))</f>
        <v/>
      </c>
      <c r="Y75" s="150"/>
      <c r="Z75" s="54"/>
      <c r="AA75" s="54"/>
      <c r="AB75" s="49">
        <f t="shared" ref="AB75:AB138" si="40">SUM(Z75,AA75)</f>
        <v>0</v>
      </c>
      <c r="AC75" s="54"/>
      <c r="AD75" s="54"/>
      <c r="AE75" s="49">
        <f t="shared" ref="AE75:AE138" si="41">SUM(AC75,AD75)</f>
        <v>0</v>
      </c>
      <c r="AF75" s="54"/>
      <c r="AG75" s="54"/>
      <c r="AH75" s="49">
        <f t="shared" ref="AH75:AH138" si="42">SUM(AF75,AG75)</f>
        <v>0</v>
      </c>
      <c r="AI75" s="54"/>
      <c r="AJ75" s="54"/>
      <c r="AK75" s="49">
        <f t="shared" ref="AK75:AK138" si="43">SUM(AI75,AJ75)</f>
        <v>0</v>
      </c>
      <c r="AL75" s="54"/>
      <c r="AM75" s="54"/>
      <c r="AN75" s="49">
        <f t="shared" ref="AN75:AN138" si="44">SUM(AL75,AM75)</f>
        <v>0</v>
      </c>
      <c r="AO75" s="151">
        <f t="shared" ref="AO75:AO138" si="45">SUM(AB75,AE75,AH75,AK75,AN75)</f>
        <v>0</v>
      </c>
      <c r="AP75" s="54"/>
      <c r="AQ75" s="54"/>
      <c r="AR75" s="49">
        <f t="shared" ref="AR75:AR138" si="46">SUM(AP75,AQ75)</f>
        <v>0</v>
      </c>
      <c r="AS75" s="54"/>
      <c r="AT75" s="54"/>
      <c r="AU75" s="49">
        <f t="shared" ref="AU75:AU138" si="47">SUM(AS75,AT75)</f>
        <v>0</v>
      </c>
      <c r="AV75" s="54"/>
      <c r="AW75" s="54"/>
      <c r="AX75" s="49">
        <f t="shared" ref="AX75:AX138" si="48">SUM(AV75,AW75)</f>
        <v>0</v>
      </c>
      <c r="AY75" s="54"/>
      <c r="AZ75" s="54"/>
      <c r="BA75" s="49">
        <f t="shared" ref="BA75:BA138" si="49">SUM(AY75,AZ75)</f>
        <v>0</v>
      </c>
      <c r="BB75" s="54"/>
      <c r="BC75" s="54"/>
      <c r="BD75" s="49">
        <f t="shared" ref="BD75:BD138" si="50">SUM(BB75,BC75)</f>
        <v>0</v>
      </c>
      <c r="BE75" s="152">
        <f t="shared" ref="BE75:BE138" si="51">SUM(AR75,AU75,AX75,BA75,BD75)</f>
        <v>0</v>
      </c>
      <c r="BF75" s="153"/>
      <c r="BG75" s="153"/>
      <c r="BH75" s="18">
        <f t="shared" ref="BH75:BH138" si="52">SUM(BF75,BG75)</f>
        <v>0</v>
      </c>
      <c r="BI75" s="153"/>
      <c r="BJ75" s="153"/>
      <c r="BK75" s="18">
        <f t="shared" ref="BK75:BK138" si="53">SUM(BI75,BJ75)</f>
        <v>0</v>
      </c>
      <c r="BL75" s="153"/>
      <c r="BM75" s="153"/>
      <c r="BN75" s="18">
        <f t="shared" ref="BN75:BN138" si="54">SUM(BL75,BM75)</f>
        <v>0</v>
      </c>
      <c r="BO75" s="153"/>
      <c r="BP75" s="153"/>
      <c r="BQ75" s="18">
        <f t="shared" ref="BQ75:BQ138" si="55">SUM(BO75,BP75)</f>
        <v>0</v>
      </c>
      <c r="BR75" s="153"/>
      <c r="BS75" s="153"/>
      <c r="BT75" s="18">
        <f t="shared" ref="BT75:BT138" si="56">SUM(BR75,BS75)</f>
        <v>0</v>
      </c>
      <c r="BU75" s="152">
        <f t="shared" ref="BU75:BU138" si="57">SUM(BH75,BK75,BN75,BQ75,BT75)</f>
        <v>0</v>
      </c>
      <c r="BV75" s="48"/>
      <c r="BW75" s="48"/>
      <c r="BX75" s="48"/>
      <c r="BY75" s="48"/>
      <c r="BZ75" s="48"/>
      <c r="CA75" s="48"/>
      <c r="CB75" s="48"/>
      <c r="CC75" s="48"/>
      <c r="CD75" s="48"/>
      <c r="CE75" s="48"/>
      <c r="CF75" s="48"/>
      <c r="CG75" s="48"/>
      <c r="CH75" s="48"/>
      <c r="CI75" s="48"/>
      <c r="CJ75" s="113">
        <f t="shared" ref="CJ75:CJ138" si="58">COUNTIF(BV75:CI75,"SI")</f>
        <v>0</v>
      </c>
      <c r="CK75" s="152">
        <f t="shared" ref="CK75:CK138" si="59">SUM(BV75,BX75,BZ75,CB75,CD75,CF75,CH75)</f>
        <v>0</v>
      </c>
      <c r="CL75" s="154"/>
      <c r="CM75" s="156" t="str">
        <f t="shared" si="32"/>
        <v/>
      </c>
      <c r="CN75" s="157" t="str">
        <f t="shared" si="33"/>
        <v/>
      </c>
      <c r="CO75" s="157" t="str">
        <f t="shared" ref="CO75:CO138" si="60">(IF(X75=21,115,IF(X75=20,110,IF(X75=19,105,IF(X75=14,76,IF(X75&lt;=2,"",CN75))))))</f>
        <v/>
      </c>
      <c r="CP75" s="151">
        <f t="shared" ref="CP75:CP138" si="61">(SUM(AO75,BE75,BU75,CK75))</f>
        <v>0</v>
      </c>
      <c r="CQ75" s="73" t="str">
        <f>IF(ISBLANK('ÁREA MEJORA COMPETENCIAL'!R75),"",IF(CO75="","",SUM(CP75,-CO75)))</f>
        <v/>
      </c>
      <c r="CR75" s="224" t="str">
        <f>IF(ISBLANK('ÁREA MEJORA COMPETENCIAL'!R75),"",IF(CO75="","VER RESULTADOS",(CP75/CO75)))</f>
        <v/>
      </c>
      <c r="CS75" s="128"/>
    </row>
    <row r="76" spans="1:97" s="99" customFormat="1" ht="18" customHeight="1" x14ac:dyDescent="0.3">
      <c r="A76" s="308"/>
      <c r="B76" s="308"/>
      <c r="C76" s="45"/>
      <c r="D76" s="44"/>
      <c r="E76" s="131"/>
      <c r="F76" s="292"/>
      <c r="G76" s="293"/>
      <c r="H76" s="46"/>
      <c r="I76" s="46"/>
      <c r="J76" s="275"/>
      <c r="K76" s="276"/>
      <c r="L76" s="56"/>
      <c r="M76" s="56"/>
      <c r="N76" s="56"/>
      <c r="O76" s="56"/>
      <c r="P76" s="56"/>
      <c r="Q76" s="56"/>
      <c r="R76" s="56"/>
      <c r="S76" s="110" t="str">
        <f t="shared" si="34"/>
        <v/>
      </c>
      <c r="T76" s="110">
        <f t="shared" si="35"/>
        <v>0</v>
      </c>
      <c r="U76" s="111" t="str">
        <f t="shared" si="36"/>
        <v/>
      </c>
      <c r="V76" s="111" t="str">
        <f t="shared" si="37"/>
        <v/>
      </c>
      <c r="W76" s="112">
        <f t="shared" si="38"/>
        <v>0</v>
      </c>
      <c r="X76" s="182" t="str">
        <f t="shared" si="39"/>
        <v/>
      </c>
      <c r="Y76" s="150"/>
      <c r="Z76" s="54"/>
      <c r="AA76" s="54"/>
      <c r="AB76" s="49">
        <f t="shared" si="40"/>
        <v>0</v>
      </c>
      <c r="AC76" s="54"/>
      <c r="AD76" s="54"/>
      <c r="AE76" s="49">
        <f t="shared" si="41"/>
        <v>0</v>
      </c>
      <c r="AF76" s="54"/>
      <c r="AG76" s="54"/>
      <c r="AH76" s="49">
        <f t="shared" si="42"/>
        <v>0</v>
      </c>
      <c r="AI76" s="54"/>
      <c r="AJ76" s="54"/>
      <c r="AK76" s="49">
        <f t="shared" si="43"/>
        <v>0</v>
      </c>
      <c r="AL76" s="54"/>
      <c r="AM76" s="54"/>
      <c r="AN76" s="49">
        <f t="shared" si="44"/>
        <v>0</v>
      </c>
      <c r="AO76" s="151">
        <f t="shared" si="45"/>
        <v>0</v>
      </c>
      <c r="AP76" s="54"/>
      <c r="AQ76" s="54"/>
      <c r="AR76" s="49">
        <f t="shared" si="46"/>
        <v>0</v>
      </c>
      <c r="AS76" s="54"/>
      <c r="AT76" s="54"/>
      <c r="AU76" s="49">
        <f t="shared" si="47"/>
        <v>0</v>
      </c>
      <c r="AV76" s="54"/>
      <c r="AW76" s="54"/>
      <c r="AX76" s="49">
        <f t="shared" si="48"/>
        <v>0</v>
      </c>
      <c r="AY76" s="54"/>
      <c r="AZ76" s="54"/>
      <c r="BA76" s="49">
        <f t="shared" si="49"/>
        <v>0</v>
      </c>
      <c r="BB76" s="54"/>
      <c r="BC76" s="54"/>
      <c r="BD76" s="49">
        <f t="shared" si="50"/>
        <v>0</v>
      </c>
      <c r="BE76" s="152">
        <f t="shared" si="51"/>
        <v>0</v>
      </c>
      <c r="BF76" s="153"/>
      <c r="BG76" s="153"/>
      <c r="BH76" s="18">
        <f t="shared" si="52"/>
        <v>0</v>
      </c>
      <c r="BI76" s="153"/>
      <c r="BJ76" s="153"/>
      <c r="BK76" s="18">
        <f t="shared" si="53"/>
        <v>0</v>
      </c>
      <c r="BL76" s="153"/>
      <c r="BM76" s="153"/>
      <c r="BN76" s="18">
        <f t="shared" si="54"/>
        <v>0</v>
      </c>
      <c r="BO76" s="153"/>
      <c r="BP76" s="153"/>
      <c r="BQ76" s="18">
        <f t="shared" si="55"/>
        <v>0</v>
      </c>
      <c r="BR76" s="153"/>
      <c r="BS76" s="153"/>
      <c r="BT76" s="18">
        <f t="shared" si="56"/>
        <v>0</v>
      </c>
      <c r="BU76" s="152">
        <f t="shared" si="57"/>
        <v>0</v>
      </c>
      <c r="BV76" s="48"/>
      <c r="BW76" s="48"/>
      <c r="BX76" s="48"/>
      <c r="BY76" s="48"/>
      <c r="BZ76" s="48"/>
      <c r="CA76" s="48"/>
      <c r="CB76" s="48"/>
      <c r="CC76" s="48"/>
      <c r="CD76" s="48"/>
      <c r="CE76" s="48"/>
      <c r="CF76" s="48"/>
      <c r="CG76" s="48"/>
      <c r="CH76" s="48"/>
      <c r="CI76" s="48"/>
      <c r="CJ76" s="113">
        <f t="shared" si="58"/>
        <v>0</v>
      </c>
      <c r="CK76" s="152">
        <f t="shared" si="59"/>
        <v>0</v>
      </c>
      <c r="CL76" s="154"/>
      <c r="CM76" s="156" t="str">
        <f t="shared" si="32"/>
        <v/>
      </c>
      <c r="CN76" s="157" t="str">
        <f t="shared" si="33"/>
        <v/>
      </c>
      <c r="CO76" s="157" t="str">
        <f t="shared" si="60"/>
        <v/>
      </c>
      <c r="CP76" s="151">
        <f t="shared" si="61"/>
        <v>0</v>
      </c>
      <c r="CQ76" s="73" t="str">
        <f>IF(ISBLANK('ÁREA MEJORA COMPETENCIAL'!R76),"",IF(CO76="","",SUM(CP76,-CO76)))</f>
        <v/>
      </c>
      <c r="CR76" s="224" t="str">
        <f>IF(ISBLANK('ÁREA MEJORA COMPETENCIAL'!R76),"",IF(CO76="","VER RESULTADOS",(CP76/CO76)))</f>
        <v/>
      </c>
      <c r="CS76" s="128"/>
    </row>
    <row r="77" spans="1:97" s="99" customFormat="1" ht="18" customHeight="1" x14ac:dyDescent="0.3">
      <c r="A77" s="308"/>
      <c r="B77" s="308"/>
      <c r="C77" s="45"/>
      <c r="D77" s="44"/>
      <c r="E77" s="131"/>
      <c r="F77" s="292"/>
      <c r="G77" s="293"/>
      <c r="H77" s="46"/>
      <c r="I77" s="46"/>
      <c r="J77" s="275"/>
      <c r="K77" s="276"/>
      <c r="L77" s="56"/>
      <c r="M77" s="56"/>
      <c r="N77" s="56"/>
      <c r="O77" s="56"/>
      <c r="P77" s="56"/>
      <c r="Q77" s="56"/>
      <c r="R77" s="56"/>
      <c r="S77" s="110" t="str">
        <f t="shared" si="34"/>
        <v/>
      </c>
      <c r="T77" s="110">
        <f t="shared" si="35"/>
        <v>0</v>
      </c>
      <c r="U77" s="111" t="str">
        <f t="shared" si="36"/>
        <v/>
      </c>
      <c r="V77" s="111" t="str">
        <f t="shared" si="37"/>
        <v/>
      </c>
      <c r="W77" s="112">
        <f t="shared" si="38"/>
        <v>0</v>
      </c>
      <c r="X77" s="182" t="str">
        <f t="shared" si="39"/>
        <v/>
      </c>
      <c r="Y77" s="150"/>
      <c r="Z77" s="54"/>
      <c r="AA77" s="54"/>
      <c r="AB77" s="49">
        <f t="shared" si="40"/>
        <v>0</v>
      </c>
      <c r="AC77" s="54"/>
      <c r="AD77" s="54"/>
      <c r="AE77" s="49">
        <f t="shared" si="41"/>
        <v>0</v>
      </c>
      <c r="AF77" s="54"/>
      <c r="AG77" s="54"/>
      <c r="AH77" s="49">
        <f t="shared" si="42"/>
        <v>0</v>
      </c>
      <c r="AI77" s="54"/>
      <c r="AJ77" s="54"/>
      <c r="AK77" s="49">
        <f t="shared" si="43"/>
        <v>0</v>
      </c>
      <c r="AL77" s="54"/>
      <c r="AM77" s="54"/>
      <c r="AN77" s="49">
        <f t="shared" si="44"/>
        <v>0</v>
      </c>
      <c r="AO77" s="151">
        <f t="shared" si="45"/>
        <v>0</v>
      </c>
      <c r="AP77" s="54"/>
      <c r="AQ77" s="54"/>
      <c r="AR77" s="49">
        <f t="shared" si="46"/>
        <v>0</v>
      </c>
      <c r="AS77" s="54"/>
      <c r="AT77" s="54"/>
      <c r="AU77" s="49">
        <f t="shared" si="47"/>
        <v>0</v>
      </c>
      <c r="AV77" s="54"/>
      <c r="AW77" s="54"/>
      <c r="AX77" s="49">
        <f t="shared" si="48"/>
        <v>0</v>
      </c>
      <c r="AY77" s="54"/>
      <c r="AZ77" s="54"/>
      <c r="BA77" s="49">
        <f t="shared" si="49"/>
        <v>0</v>
      </c>
      <c r="BB77" s="54"/>
      <c r="BC77" s="54"/>
      <c r="BD77" s="49">
        <f t="shared" si="50"/>
        <v>0</v>
      </c>
      <c r="BE77" s="152">
        <f t="shared" si="51"/>
        <v>0</v>
      </c>
      <c r="BF77" s="153"/>
      <c r="BG77" s="153"/>
      <c r="BH77" s="18">
        <f t="shared" si="52"/>
        <v>0</v>
      </c>
      <c r="BI77" s="153"/>
      <c r="BJ77" s="153"/>
      <c r="BK77" s="18">
        <f t="shared" si="53"/>
        <v>0</v>
      </c>
      <c r="BL77" s="153"/>
      <c r="BM77" s="153"/>
      <c r="BN77" s="18">
        <f t="shared" si="54"/>
        <v>0</v>
      </c>
      <c r="BO77" s="153"/>
      <c r="BP77" s="153"/>
      <c r="BQ77" s="18">
        <f t="shared" si="55"/>
        <v>0</v>
      </c>
      <c r="BR77" s="153"/>
      <c r="BS77" s="153"/>
      <c r="BT77" s="18">
        <f t="shared" si="56"/>
        <v>0</v>
      </c>
      <c r="BU77" s="152">
        <f t="shared" si="57"/>
        <v>0</v>
      </c>
      <c r="BV77" s="48"/>
      <c r="BW77" s="48"/>
      <c r="BX77" s="48"/>
      <c r="BY77" s="48"/>
      <c r="BZ77" s="48"/>
      <c r="CA77" s="48"/>
      <c r="CB77" s="48"/>
      <c r="CC77" s="48"/>
      <c r="CD77" s="48"/>
      <c r="CE77" s="48"/>
      <c r="CF77" s="48"/>
      <c r="CG77" s="48"/>
      <c r="CH77" s="48"/>
      <c r="CI77" s="48"/>
      <c r="CJ77" s="113">
        <f t="shared" si="58"/>
        <v>0</v>
      </c>
      <c r="CK77" s="152">
        <f t="shared" si="59"/>
        <v>0</v>
      </c>
      <c r="CL77" s="154"/>
      <c r="CM77" s="156" t="str">
        <f t="shared" si="32"/>
        <v/>
      </c>
      <c r="CN77" s="157" t="str">
        <f t="shared" si="33"/>
        <v/>
      </c>
      <c r="CO77" s="157" t="str">
        <f t="shared" si="60"/>
        <v/>
      </c>
      <c r="CP77" s="151">
        <f t="shared" si="61"/>
        <v>0</v>
      </c>
      <c r="CQ77" s="73" t="str">
        <f>IF(ISBLANK('ÁREA MEJORA COMPETENCIAL'!R77),"",IF(CO77="","",SUM(CP77,-CO77)))</f>
        <v/>
      </c>
      <c r="CR77" s="224" t="str">
        <f>IF(ISBLANK('ÁREA MEJORA COMPETENCIAL'!R77),"",IF(CO77="","VER RESULTADOS",(CP77/CO77)))</f>
        <v/>
      </c>
      <c r="CS77" s="128"/>
    </row>
    <row r="78" spans="1:97" s="99" customFormat="1" ht="18" customHeight="1" x14ac:dyDescent="0.3">
      <c r="A78" s="308"/>
      <c r="B78" s="308"/>
      <c r="C78" s="45"/>
      <c r="D78" s="44"/>
      <c r="E78" s="131"/>
      <c r="F78" s="292"/>
      <c r="G78" s="293"/>
      <c r="H78" s="46"/>
      <c r="I78" s="46"/>
      <c r="J78" s="275"/>
      <c r="K78" s="276"/>
      <c r="L78" s="56"/>
      <c r="M78" s="56"/>
      <c r="N78" s="56"/>
      <c r="O78" s="56"/>
      <c r="P78" s="56"/>
      <c r="Q78" s="56"/>
      <c r="R78" s="56"/>
      <c r="S78" s="110" t="str">
        <f t="shared" si="34"/>
        <v/>
      </c>
      <c r="T78" s="110">
        <f t="shared" si="35"/>
        <v>0</v>
      </c>
      <c r="U78" s="111" t="str">
        <f t="shared" si="36"/>
        <v/>
      </c>
      <c r="V78" s="111" t="str">
        <f t="shared" si="37"/>
        <v/>
      </c>
      <c r="W78" s="112">
        <f t="shared" si="38"/>
        <v>0</v>
      </c>
      <c r="X78" s="182" t="str">
        <f t="shared" si="39"/>
        <v/>
      </c>
      <c r="Y78" s="150"/>
      <c r="Z78" s="54"/>
      <c r="AA78" s="54"/>
      <c r="AB78" s="49">
        <f t="shared" si="40"/>
        <v>0</v>
      </c>
      <c r="AC78" s="54"/>
      <c r="AD78" s="54"/>
      <c r="AE78" s="49">
        <f t="shared" si="41"/>
        <v>0</v>
      </c>
      <c r="AF78" s="54"/>
      <c r="AG78" s="54"/>
      <c r="AH78" s="49">
        <f t="shared" si="42"/>
        <v>0</v>
      </c>
      <c r="AI78" s="54"/>
      <c r="AJ78" s="54"/>
      <c r="AK78" s="49">
        <f t="shared" si="43"/>
        <v>0</v>
      </c>
      <c r="AL78" s="54"/>
      <c r="AM78" s="54"/>
      <c r="AN78" s="49">
        <f t="shared" si="44"/>
        <v>0</v>
      </c>
      <c r="AO78" s="151">
        <f t="shared" si="45"/>
        <v>0</v>
      </c>
      <c r="AP78" s="54"/>
      <c r="AQ78" s="54"/>
      <c r="AR78" s="49">
        <f t="shared" si="46"/>
        <v>0</v>
      </c>
      <c r="AS78" s="54"/>
      <c r="AT78" s="54"/>
      <c r="AU78" s="49">
        <f t="shared" si="47"/>
        <v>0</v>
      </c>
      <c r="AV78" s="54"/>
      <c r="AW78" s="54"/>
      <c r="AX78" s="49">
        <f t="shared" si="48"/>
        <v>0</v>
      </c>
      <c r="AY78" s="54"/>
      <c r="AZ78" s="54"/>
      <c r="BA78" s="49">
        <f t="shared" si="49"/>
        <v>0</v>
      </c>
      <c r="BB78" s="54"/>
      <c r="BC78" s="54"/>
      <c r="BD78" s="49">
        <f t="shared" si="50"/>
        <v>0</v>
      </c>
      <c r="BE78" s="152">
        <f t="shared" si="51"/>
        <v>0</v>
      </c>
      <c r="BF78" s="153"/>
      <c r="BG78" s="153"/>
      <c r="BH78" s="18">
        <f t="shared" si="52"/>
        <v>0</v>
      </c>
      <c r="BI78" s="153"/>
      <c r="BJ78" s="153"/>
      <c r="BK78" s="18">
        <f t="shared" si="53"/>
        <v>0</v>
      </c>
      <c r="BL78" s="153"/>
      <c r="BM78" s="153"/>
      <c r="BN78" s="18">
        <f t="shared" si="54"/>
        <v>0</v>
      </c>
      <c r="BO78" s="153"/>
      <c r="BP78" s="153"/>
      <c r="BQ78" s="18">
        <f t="shared" si="55"/>
        <v>0</v>
      </c>
      <c r="BR78" s="153"/>
      <c r="BS78" s="153"/>
      <c r="BT78" s="18">
        <f t="shared" si="56"/>
        <v>0</v>
      </c>
      <c r="BU78" s="152">
        <f t="shared" si="57"/>
        <v>0</v>
      </c>
      <c r="BV78" s="48"/>
      <c r="BW78" s="48"/>
      <c r="BX78" s="48"/>
      <c r="BY78" s="48"/>
      <c r="BZ78" s="48"/>
      <c r="CA78" s="48"/>
      <c r="CB78" s="48"/>
      <c r="CC78" s="48"/>
      <c r="CD78" s="48"/>
      <c r="CE78" s="48"/>
      <c r="CF78" s="48"/>
      <c r="CG78" s="48"/>
      <c r="CH78" s="48"/>
      <c r="CI78" s="48"/>
      <c r="CJ78" s="113">
        <f t="shared" si="58"/>
        <v>0</v>
      </c>
      <c r="CK78" s="152">
        <f t="shared" si="59"/>
        <v>0</v>
      </c>
      <c r="CL78" s="154"/>
      <c r="CM78" s="156" t="str">
        <f t="shared" si="32"/>
        <v/>
      </c>
      <c r="CN78" s="157" t="str">
        <f t="shared" si="33"/>
        <v/>
      </c>
      <c r="CO78" s="157" t="str">
        <f t="shared" si="60"/>
        <v/>
      </c>
      <c r="CP78" s="151">
        <f t="shared" si="61"/>
        <v>0</v>
      </c>
      <c r="CQ78" s="73" t="str">
        <f>IF(ISBLANK('ÁREA MEJORA COMPETENCIAL'!R78),"",IF(CO78="","",SUM(CP78,-CO78)))</f>
        <v/>
      </c>
      <c r="CR78" s="224" t="str">
        <f>IF(ISBLANK('ÁREA MEJORA COMPETENCIAL'!R78),"",IF(CO78="","VER RESULTADOS",(CP78/CO78)))</f>
        <v/>
      </c>
      <c r="CS78" s="128"/>
    </row>
    <row r="79" spans="1:97" s="99" customFormat="1" ht="18" customHeight="1" x14ac:dyDescent="0.3">
      <c r="A79" s="308"/>
      <c r="B79" s="308"/>
      <c r="C79" s="45"/>
      <c r="D79" s="44"/>
      <c r="E79" s="131"/>
      <c r="F79" s="292"/>
      <c r="G79" s="293"/>
      <c r="H79" s="46"/>
      <c r="I79" s="46"/>
      <c r="J79" s="275"/>
      <c r="K79" s="276"/>
      <c r="L79" s="56"/>
      <c r="M79" s="56"/>
      <c r="N79" s="56"/>
      <c r="O79" s="56"/>
      <c r="P79" s="56"/>
      <c r="Q79" s="56"/>
      <c r="R79" s="56"/>
      <c r="S79" s="110" t="str">
        <f t="shared" si="34"/>
        <v/>
      </c>
      <c r="T79" s="110">
        <f t="shared" si="35"/>
        <v>0</v>
      </c>
      <c r="U79" s="111" t="str">
        <f t="shared" si="36"/>
        <v/>
      </c>
      <c r="V79" s="111" t="str">
        <f t="shared" si="37"/>
        <v/>
      </c>
      <c r="W79" s="112">
        <f t="shared" si="38"/>
        <v>0</v>
      </c>
      <c r="X79" s="182" t="str">
        <f t="shared" si="39"/>
        <v/>
      </c>
      <c r="Y79" s="150"/>
      <c r="Z79" s="54"/>
      <c r="AA79" s="54"/>
      <c r="AB79" s="49">
        <f t="shared" si="40"/>
        <v>0</v>
      </c>
      <c r="AC79" s="54"/>
      <c r="AD79" s="54"/>
      <c r="AE79" s="49">
        <f t="shared" si="41"/>
        <v>0</v>
      </c>
      <c r="AF79" s="54"/>
      <c r="AG79" s="54"/>
      <c r="AH79" s="49">
        <f t="shared" si="42"/>
        <v>0</v>
      </c>
      <c r="AI79" s="54"/>
      <c r="AJ79" s="54"/>
      <c r="AK79" s="49">
        <f t="shared" si="43"/>
        <v>0</v>
      </c>
      <c r="AL79" s="54"/>
      <c r="AM79" s="54"/>
      <c r="AN79" s="49">
        <f t="shared" si="44"/>
        <v>0</v>
      </c>
      <c r="AO79" s="151">
        <f t="shared" si="45"/>
        <v>0</v>
      </c>
      <c r="AP79" s="54"/>
      <c r="AQ79" s="54"/>
      <c r="AR79" s="49">
        <f t="shared" si="46"/>
        <v>0</v>
      </c>
      <c r="AS79" s="54"/>
      <c r="AT79" s="54"/>
      <c r="AU79" s="49">
        <f t="shared" si="47"/>
        <v>0</v>
      </c>
      <c r="AV79" s="54"/>
      <c r="AW79" s="54"/>
      <c r="AX79" s="49">
        <f t="shared" si="48"/>
        <v>0</v>
      </c>
      <c r="AY79" s="54"/>
      <c r="AZ79" s="54"/>
      <c r="BA79" s="49">
        <f t="shared" si="49"/>
        <v>0</v>
      </c>
      <c r="BB79" s="54"/>
      <c r="BC79" s="54"/>
      <c r="BD79" s="49">
        <f t="shared" si="50"/>
        <v>0</v>
      </c>
      <c r="BE79" s="152">
        <f t="shared" si="51"/>
        <v>0</v>
      </c>
      <c r="BF79" s="153"/>
      <c r="BG79" s="153"/>
      <c r="BH79" s="18">
        <f t="shared" si="52"/>
        <v>0</v>
      </c>
      <c r="BI79" s="153"/>
      <c r="BJ79" s="153"/>
      <c r="BK79" s="18">
        <f t="shared" si="53"/>
        <v>0</v>
      </c>
      <c r="BL79" s="153"/>
      <c r="BM79" s="153"/>
      <c r="BN79" s="18">
        <f t="shared" si="54"/>
        <v>0</v>
      </c>
      <c r="BO79" s="153"/>
      <c r="BP79" s="153"/>
      <c r="BQ79" s="18">
        <f t="shared" si="55"/>
        <v>0</v>
      </c>
      <c r="BR79" s="153"/>
      <c r="BS79" s="153"/>
      <c r="BT79" s="18">
        <f t="shared" si="56"/>
        <v>0</v>
      </c>
      <c r="BU79" s="152">
        <f t="shared" si="57"/>
        <v>0</v>
      </c>
      <c r="BV79" s="48"/>
      <c r="BW79" s="48"/>
      <c r="BX79" s="48"/>
      <c r="BY79" s="48"/>
      <c r="BZ79" s="48"/>
      <c r="CA79" s="48"/>
      <c r="CB79" s="48"/>
      <c r="CC79" s="48"/>
      <c r="CD79" s="48"/>
      <c r="CE79" s="48"/>
      <c r="CF79" s="48"/>
      <c r="CG79" s="48"/>
      <c r="CH79" s="48"/>
      <c r="CI79" s="48"/>
      <c r="CJ79" s="113">
        <f t="shared" si="58"/>
        <v>0</v>
      </c>
      <c r="CK79" s="152">
        <f t="shared" si="59"/>
        <v>0</v>
      </c>
      <c r="CL79" s="154"/>
      <c r="CM79" s="156" t="str">
        <f t="shared" si="32"/>
        <v/>
      </c>
      <c r="CN79" s="157" t="str">
        <f t="shared" si="33"/>
        <v/>
      </c>
      <c r="CO79" s="157" t="str">
        <f t="shared" si="60"/>
        <v/>
      </c>
      <c r="CP79" s="151">
        <f t="shared" si="61"/>
        <v>0</v>
      </c>
      <c r="CQ79" s="73" t="str">
        <f>IF(ISBLANK('ÁREA MEJORA COMPETENCIAL'!R79),"",IF(CO79="","",SUM(CP79,-CO79)))</f>
        <v/>
      </c>
      <c r="CR79" s="224" t="str">
        <f>IF(ISBLANK('ÁREA MEJORA COMPETENCIAL'!R79),"",IF(CO79="","VER RESULTADOS",(CP79/CO79)))</f>
        <v/>
      </c>
      <c r="CS79" s="128"/>
    </row>
    <row r="80" spans="1:97" s="99" customFormat="1" ht="18" customHeight="1" x14ac:dyDescent="0.3">
      <c r="A80" s="308"/>
      <c r="B80" s="308"/>
      <c r="C80" s="45"/>
      <c r="D80" s="44"/>
      <c r="E80" s="131"/>
      <c r="F80" s="292"/>
      <c r="G80" s="293"/>
      <c r="H80" s="46"/>
      <c r="I80" s="46"/>
      <c r="J80" s="275"/>
      <c r="K80" s="276"/>
      <c r="L80" s="56"/>
      <c r="M80" s="56"/>
      <c r="N80" s="56"/>
      <c r="O80" s="56"/>
      <c r="P80" s="56"/>
      <c r="Q80" s="56"/>
      <c r="R80" s="56"/>
      <c r="S80" s="110" t="str">
        <f t="shared" si="34"/>
        <v/>
      </c>
      <c r="T80" s="110">
        <f t="shared" si="35"/>
        <v>0</v>
      </c>
      <c r="U80" s="111" t="str">
        <f t="shared" si="36"/>
        <v/>
      </c>
      <c r="V80" s="111" t="str">
        <f t="shared" si="37"/>
        <v/>
      </c>
      <c r="W80" s="112">
        <f t="shared" si="38"/>
        <v>0</v>
      </c>
      <c r="X80" s="182" t="str">
        <f t="shared" si="39"/>
        <v/>
      </c>
      <c r="Y80" s="150"/>
      <c r="Z80" s="54"/>
      <c r="AA80" s="54"/>
      <c r="AB80" s="49">
        <f t="shared" si="40"/>
        <v>0</v>
      </c>
      <c r="AC80" s="54"/>
      <c r="AD80" s="54"/>
      <c r="AE80" s="49">
        <f t="shared" si="41"/>
        <v>0</v>
      </c>
      <c r="AF80" s="54"/>
      <c r="AG80" s="54"/>
      <c r="AH80" s="49">
        <f t="shared" si="42"/>
        <v>0</v>
      </c>
      <c r="AI80" s="54"/>
      <c r="AJ80" s="54"/>
      <c r="AK80" s="49">
        <f t="shared" si="43"/>
        <v>0</v>
      </c>
      <c r="AL80" s="54"/>
      <c r="AM80" s="54"/>
      <c r="AN80" s="49">
        <f t="shared" si="44"/>
        <v>0</v>
      </c>
      <c r="AO80" s="151">
        <f t="shared" si="45"/>
        <v>0</v>
      </c>
      <c r="AP80" s="54"/>
      <c r="AQ80" s="54"/>
      <c r="AR80" s="49">
        <f t="shared" si="46"/>
        <v>0</v>
      </c>
      <c r="AS80" s="54"/>
      <c r="AT80" s="54"/>
      <c r="AU80" s="49">
        <f t="shared" si="47"/>
        <v>0</v>
      </c>
      <c r="AV80" s="54"/>
      <c r="AW80" s="54"/>
      <c r="AX80" s="49">
        <f t="shared" si="48"/>
        <v>0</v>
      </c>
      <c r="AY80" s="54"/>
      <c r="AZ80" s="54"/>
      <c r="BA80" s="49">
        <f t="shared" si="49"/>
        <v>0</v>
      </c>
      <c r="BB80" s="54"/>
      <c r="BC80" s="54"/>
      <c r="BD80" s="49">
        <f t="shared" si="50"/>
        <v>0</v>
      </c>
      <c r="BE80" s="152">
        <f t="shared" si="51"/>
        <v>0</v>
      </c>
      <c r="BF80" s="153"/>
      <c r="BG80" s="153"/>
      <c r="BH80" s="18">
        <f t="shared" si="52"/>
        <v>0</v>
      </c>
      <c r="BI80" s="153"/>
      <c r="BJ80" s="153"/>
      <c r="BK80" s="18">
        <f t="shared" si="53"/>
        <v>0</v>
      </c>
      <c r="BL80" s="153"/>
      <c r="BM80" s="153"/>
      <c r="BN80" s="18">
        <f t="shared" si="54"/>
        <v>0</v>
      </c>
      <c r="BO80" s="153"/>
      <c r="BP80" s="153"/>
      <c r="BQ80" s="18">
        <f t="shared" si="55"/>
        <v>0</v>
      </c>
      <c r="BR80" s="153"/>
      <c r="BS80" s="153"/>
      <c r="BT80" s="18">
        <f t="shared" si="56"/>
        <v>0</v>
      </c>
      <c r="BU80" s="152">
        <f t="shared" si="57"/>
        <v>0</v>
      </c>
      <c r="BV80" s="48"/>
      <c r="BW80" s="48"/>
      <c r="BX80" s="48"/>
      <c r="BY80" s="48"/>
      <c r="BZ80" s="48"/>
      <c r="CA80" s="48"/>
      <c r="CB80" s="48"/>
      <c r="CC80" s="48"/>
      <c r="CD80" s="48"/>
      <c r="CE80" s="48"/>
      <c r="CF80" s="48"/>
      <c r="CG80" s="48"/>
      <c r="CH80" s="48"/>
      <c r="CI80" s="48"/>
      <c r="CJ80" s="113">
        <f t="shared" si="58"/>
        <v>0</v>
      </c>
      <c r="CK80" s="152">
        <f t="shared" si="59"/>
        <v>0</v>
      </c>
      <c r="CL80" s="154"/>
      <c r="CM80" s="156" t="str">
        <f t="shared" si="32"/>
        <v/>
      </c>
      <c r="CN80" s="157" t="str">
        <f t="shared" si="33"/>
        <v/>
      </c>
      <c r="CO80" s="157" t="str">
        <f t="shared" si="60"/>
        <v/>
      </c>
      <c r="CP80" s="151">
        <f t="shared" si="61"/>
        <v>0</v>
      </c>
      <c r="CQ80" s="73" t="str">
        <f>IF(ISBLANK('ÁREA MEJORA COMPETENCIAL'!R80),"",IF(CO80="","",SUM(CP80,-CO80)))</f>
        <v/>
      </c>
      <c r="CR80" s="224" t="str">
        <f>IF(ISBLANK('ÁREA MEJORA COMPETENCIAL'!R80),"",IF(CO80="","VER RESULTADOS",(CP80/CO80)))</f>
        <v/>
      </c>
      <c r="CS80" s="128"/>
    </row>
    <row r="81" spans="1:97" s="99" customFormat="1" ht="18" customHeight="1" x14ac:dyDescent="0.3">
      <c r="A81" s="308"/>
      <c r="B81" s="308"/>
      <c r="C81" s="45"/>
      <c r="D81" s="44"/>
      <c r="E81" s="131"/>
      <c r="F81" s="292"/>
      <c r="G81" s="293"/>
      <c r="H81" s="46"/>
      <c r="I81" s="46"/>
      <c r="J81" s="275"/>
      <c r="K81" s="276"/>
      <c r="L81" s="56"/>
      <c r="M81" s="56"/>
      <c r="N81" s="56"/>
      <c r="O81" s="56"/>
      <c r="P81" s="56"/>
      <c r="Q81" s="56"/>
      <c r="R81" s="56"/>
      <c r="S81" s="110" t="str">
        <f t="shared" si="34"/>
        <v/>
      </c>
      <c r="T81" s="110">
        <f t="shared" si="35"/>
        <v>0</v>
      </c>
      <c r="U81" s="111" t="str">
        <f t="shared" si="36"/>
        <v/>
      </c>
      <c r="V81" s="111" t="str">
        <f t="shared" si="37"/>
        <v/>
      </c>
      <c r="W81" s="112">
        <f t="shared" si="38"/>
        <v>0</v>
      </c>
      <c r="X81" s="182" t="str">
        <f t="shared" si="39"/>
        <v/>
      </c>
      <c r="Y81" s="150"/>
      <c r="Z81" s="54"/>
      <c r="AA81" s="54"/>
      <c r="AB81" s="49">
        <f t="shared" si="40"/>
        <v>0</v>
      </c>
      <c r="AC81" s="54"/>
      <c r="AD81" s="54"/>
      <c r="AE81" s="49">
        <f t="shared" si="41"/>
        <v>0</v>
      </c>
      <c r="AF81" s="54"/>
      <c r="AG81" s="54"/>
      <c r="AH81" s="49">
        <f t="shared" si="42"/>
        <v>0</v>
      </c>
      <c r="AI81" s="54"/>
      <c r="AJ81" s="54"/>
      <c r="AK81" s="49">
        <f t="shared" si="43"/>
        <v>0</v>
      </c>
      <c r="AL81" s="54"/>
      <c r="AM81" s="54"/>
      <c r="AN81" s="49">
        <f t="shared" si="44"/>
        <v>0</v>
      </c>
      <c r="AO81" s="151">
        <f t="shared" si="45"/>
        <v>0</v>
      </c>
      <c r="AP81" s="54"/>
      <c r="AQ81" s="54"/>
      <c r="AR81" s="49">
        <f t="shared" si="46"/>
        <v>0</v>
      </c>
      <c r="AS81" s="54"/>
      <c r="AT81" s="54"/>
      <c r="AU81" s="49">
        <f t="shared" si="47"/>
        <v>0</v>
      </c>
      <c r="AV81" s="54"/>
      <c r="AW81" s="54"/>
      <c r="AX81" s="49">
        <f t="shared" si="48"/>
        <v>0</v>
      </c>
      <c r="AY81" s="54"/>
      <c r="AZ81" s="54"/>
      <c r="BA81" s="49">
        <f t="shared" si="49"/>
        <v>0</v>
      </c>
      <c r="BB81" s="54"/>
      <c r="BC81" s="54"/>
      <c r="BD81" s="49">
        <f t="shared" si="50"/>
        <v>0</v>
      </c>
      <c r="BE81" s="152">
        <f t="shared" si="51"/>
        <v>0</v>
      </c>
      <c r="BF81" s="153"/>
      <c r="BG81" s="153"/>
      <c r="BH81" s="18">
        <f t="shared" si="52"/>
        <v>0</v>
      </c>
      <c r="BI81" s="153"/>
      <c r="BJ81" s="153"/>
      <c r="BK81" s="18">
        <f t="shared" si="53"/>
        <v>0</v>
      </c>
      <c r="BL81" s="153"/>
      <c r="BM81" s="153"/>
      <c r="BN81" s="18">
        <f t="shared" si="54"/>
        <v>0</v>
      </c>
      <c r="BO81" s="153"/>
      <c r="BP81" s="153"/>
      <c r="BQ81" s="18">
        <f t="shared" si="55"/>
        <v>0</v>
      </c>
      <c r="BR81" s="153"/>
      <c r="BS81" s="153"/>
      <c r="BT81" s="18">
        <f t="shared" si="56"/>
        <v>0</v>
      </c>
      <c r="BU81" s="152">
        <f t="shared" si="57"/>
        <v>0</v>
      </c>
      <c r="BV81" s="48"/>
      <c r="BW81" s="48"/>
      <c r="BX81" s="48"/>
      <c r="BY81" s="48"/>
      <c r="BZ81" s="48"/>
      <c r="CA81" s="48"/>
      <c r="CB81" s="48"/>
      <c r="CC81" s="48"/>
      <c r="CD81" s="48"/>
      <c r="CE81" s="48"/>
      <c r="CF81" s="48"/>
      <c r="CG81" s="48"/>
      <c r="CH81" s="48"/>
      <c r="CI81" s="48"/>
      <c r="CJ81" s="113">
        <f t="shared" si="58"/>
        <v>0</v>
      </c>
      <c r="CK81" s="152">
        <f t="shared" si="59"/>
        <v>0</v>
      </c>
      <c r="CL81" s="154"/>
      <c r="CM81" s="156" t="str">
        <f t="shared" si="32"/>
        <v/>
      </c>
      <c r="CN81" s="157" t="str">
        <f t="shared" si="33"/>
        <v/>
      </c>
      <c r="CO81" s="157" t="str">
        <f t="shared" si="60"/>
        <v/>
      </c>
      <c r="CP81" s="151">
        <f t="shared" si="61"/>
        <v>0</v>
      </c>
      <c r="CQ81" s="73" t="str">
        <f>IF(ISBLANK('ÁREA MEJORA COMPETENCIAL'!R81),"",IF(CO81="","",SUM(CP81,-CO81)))</f>
        <v/>
      </c>
      <c r="CR81" s="224" t="str">
        <f>IF(ISBLANK('ÁREA MEJORA COMPETENCIAL'!R81),"",IF(CO81="","VER RESULTADOS",(CP81/CO81)))</f>
        <v/>
      </c>
      <c r="CS81" s="128"/>
    </row>
    <row r="82" spans="1:97" s="99" customFormat="1" ht="18" customHeight="1" x14ac:dyDescent="0.3">
      <c r="A82" s="308"/>
      <c r="B82" s="308"/>
      <c r="C82" s="45"/>
      <c r="D82" s="44"/>
      <c r="E82" s="131"/>
      <c r="F82" s="292"/>
      <c r="G82" s="293"/>
      <c r="H82" s="46"/>
      <c r="I82" s="46"/>
      <c r="J82" s="275"/>
      <c r="K82" s="276"/>
      <c r="L82" s="56"/>
      <c r="M82" s="56"/>
      <c r="N82" s="56"/>
      <c r="O82" s="56"/>
      <c r="P82" s="56"/>
      <c r="Q82" s="56"/>
      <c r="R82" s="56"/>
      <c r="S82" s="110" t="str">
        <f t="shared" si="34"/>
        <v/>
      </c>
      <c r="T82" s="110">
        <f t="shared" si="35"/>
        <v>0</v>
      </c>
      <c r="U82" s="111" t="str">
        <f t="shared" si="36"/>
        <v/>
      </c>
      <c r="V82" s="111" t="str">
        <f t="shared" si="37"/>
        <v/>
      </c>
      <c r="W82" s="112">
        <f t="shared" si="38"/>
        <v>0</v>
      </c>
      <c r="X82" s="182" t="str">
        <f t="shared" si="39"/>
        <v/>
      </c>
      <c r="Y82" s="150"/>
      <c r="Z82" s="54"/>
      <c r="AA82" s="54"/>
      <c r="AB82" s="49">
        <f t="shared" si="40"/>
        <v>0</v>
      </c>
      <c r="AC82" s="54"/>
      <c r="AD82" s="54"/>
      <c r="AE82" s="49">
        <f t="shared" si="41"/>
        <v>0</v>
      </c>
      <c r="AF82" s="54"/>
      <c r="AG82" s="54"/>
      <c r="AH82" s="49">
        <f t="shared" si="42"/>
        <v>0</v>
      </c>
      <c r="AI82" s="54"/>
      <c r="AJ82" s="54"/>
      <c r="AK82" s="49">
        <f t="shared" si="43"/>
        <v>0</v>
      </c>
      <c r="AL82" s="54"/>
      <c r="AM82" s="54"/>
      <c r="AN82" s="49">
        <f t="shared" si="44"/>
        <v>0</v>
      </c>
      <c r="AO82" s="151">
        <f t="shared" si="45"/>
        <v>0</v>
      </c>
      <c r="AP82" s="54"/>
      <c r="AQ82" s="54"/>
      <c r="AR82" s="49">
        <f t="shared" si="46"/>
        <v>0</v>
      </c>
      <c r="AS82" s="54"/>
      <c r="AT82" s="54"/>
      <c r="AU82" s="49">
        <f t="shared" si="47"/>
        <v>0</v>
      </c>
      <c r="AV82" s="54"/>
      <c r="AW82" s="54"/>
      <c r="AX82" s="49">
        <f t="shared" si="48"/>
        <v>0</v>
      </c>
      <c r="AY82" s="54"/>
      <c r="AZ82" s="54"/>
      <c r="BA82" s="49">
        <f t="shared" si="49"/>
        <v>0</v>
      </c>
      <c r="BB82" s="54"/>
      <c r="BC82" s="54"/>
      <c r="BD82" s="49">
        <f t="shared" si="50"/>
        <v>0</v>
      </c>
      <c r="BE82" s="152">
        <f t="shared" si="51"/>
        <v>0</v>
      </c>
      <c r="BF82" s="153"/>
      <c r="BG82" s="153"/>
      <c r="BH82" s="18">
        <f t="shared" si="52"/>
        <v>0</v>
      </c>
      <c r="BI82" s="153"/>
      <c r="BJ82" s="153"/>
      <c r="BK82" s="18">
        <f t="shared" si="53"/>
        <v>0</v>
      </c>
      <c r="BL82" s="153"/>
      <c r="BM82" s="153"/>
      <c r="BN82" s="18">
        <f t="shared" si="54"/>
        <v>0</v>
      </c>
      <c r="BO82" s="153"/>
      <c r="BP82" s="153"/>
      <c r="BQ82" s="18">
        <f t="shared" si="55"/>
        <v>0</v>
      </c>
      <c r="BR82" s="153"/>
      <c r="BS82" s="153"/>
      <c r="BT82" s="18">
        <f t="shared" si="56"/>
        <v>0</v>
      </c>
      <c r="BU82" s="152">
        <f t="shared" si="57"/>
        <v>0</v>
      </c>
      <c r="BV82" s="48"/>
      <c r="BW82" s="48"/>
      <c r="BX82" s="48"/>
      <c r="BY82" s="48"/>
      <c r="BZ82" s="48"/>
      <c r="CA82" s="48"/>
      <c r="CB82" s="48"/>
      <c r="CC82" s="48"/>
      <c r="CD82" s="48"/>
      <c r="CE82" s="48"/>
      <c r="CF82" s="48"/>
      <c r="CG82" s="48"/>
      <c r="CH82" s="48"/>
      <c r="CI82" s="48"/>
      <c r="CJ82" s="113">
        <f t="shared" si="58"/>
        <v>0</v>
      </c>
      <c r="CK82" s="152">
        <f t="shared" si="59"/>
        <v>0</v>
      </c>
      <c r="CL82" s="154"/>
      <c r="CM82" s="156" t="str">
        <f t="shared" si="32"/>
        <v/>
      </c>
      <c r="CN82" s="157" t="str">
        <f t="shared" si="33"/>
        <v/>
      </c>
      <c r="CO82" s="157" t="str">
        <f t="shared" si="60"/>
        <v/>
      </c>
      <c r="CP82" s="151">
        <f t="shared" si="61"/>
        <v>0</v>
      </c>
      <c r="CQ82" s="73" t="str">
        <f>IF(ISBLANK('ÁREA MEJORA COMPETENCIAL'!R82),"",IF(CO82="","",SUM(CP82,-CO82)))</f>
        <v/>
      </c>
      <c r="CR82" s="224" t="str">
        <f>IF(ISBLANK('ÁREA MEJORA COMPETENCIAL'!R82),"",IF(CO82="","VER RESULTADOS",(CP82/CO82)))</f>
        <v/>
      </c>
      <c r="CS82" s="128"/>
    </row>
    <row r="83" spans="1:97" s="99" customFormat="1" ht="18" customHeight="1" x14ac:dyDescent="0.3">
      <c r="A83" s="308"/>
      <c r="B83" s="308"/>
      <c r="C83" s="45"/>
      <c r="D83" s="44"/>
      <c r="E83" s="131"/>
      <c r="F83" s="292"/>
      <c r="G83" s="293"/>
      <c r="H83" s="46"/>
      <c r="I83" s="46"/>
      <c r="J83" s="275"/>
      <c r="K83" s="276"/>
      <c r="L83" s="56"/>
      <c r="M83" s="56"/>
      <c r="N83" s="56"/>
      <c r="O83" s="56"/>
      <c r="P83" s="56"/>
      <c r="Q83" s="56"/>
      <c r="R83" s="56"/>
      <c r="S83" s="110" t="str">
        <f t="shared" si="34"/>
        <v/>
      </c>
      <c r="T83" s="110">
        <f t="shared" si="35"/>
        <v>0</v>
      </c>
      <c r="U83" s="111" t="str">
        <f t="shared" si="36"/>
        <v/>
      </c>
      <c r="V83" s="111" t="str">
        <f t="shared" si="37"/>
        <v/>
      </c>
      <c r="W83" s="112">
        <f t="shared" si="38"/>
        <v>0</v>
      </c>
      <c r="X83" s="182" t="str">
        <f t="shared" si="39"/>
        <v/>
      </c>
      <c r="Y83" s="150"/>
      <c r="Z83" s="54"/>
      <c r="AA83" s="54"/>
      <c r="AB83" s="49">
        <f t="shared" si="40"/>
        <v>0</v>
      </c>
      <c r="AC83" s="54"/>
      <c r="AD83" s="54"/>
      <c r="AE83" s="49">
        <f t="shared" si="41"/>
        <v>0</v>
      </c>
      <c r="AF83" s="54"/>
      <c r="AG83" s="54"/>
      <c r="AH83" s="49">
        <f t="shared" si="42"/>
        <v>0</v>
      </c>
      <c r="AI83" s="54"/>
      <c r="AJ83" s="54"/>
      <c r="AK83" s="49">
        <f t="shared" si="43"/>
        <v>0</v>
      </c>
      <c r="AL83" s="54"/>
      <c r="AM83" s="54"/>
      <c r="AN83" s="49">
        <f t="shared" si="44"/>
        <v>0</v>
      </c>
      <c r="AO83" s="151">
        <f t="shared" si="45"/>
        <v>0</v>
      </c>
      <c r="AP83" s="54"/>
      <c r="AQ83" s="54"/>
      <c r="AR83" s="49">
        <f t="shared" si="46"/>
        <v>0</v>
      </c>
      <c r="AS83" s="54"/>
      <c r="AT83" s="54"/>
      <c r="AU83" s="49">
        <f t="shared" si="47"/>
        <v>0</v>
      </c>
      <c r="AV83" s="54"/>
      <c r="AW83" s="54"/>
      <c r="AX83" s="49">
        <f t="shared" si="48"/>
        <v>0</v>
      </c>
      <c r="AY83" s="54"/>
      <c r="AZ83" s="54"/>
      <c r="BA83" s="49">
        <f t="shared" si="49"/>
        <v>0</v>
      </c>
      <c r="BB83" s="54"/>
      <c r="BC83" s="54"/>
      <c r="BD83" s="49">
        <f t="shared" si="50"/>
        <v>0</v>
      </c>
      <c r="BE83" s="152">
        <f t="shared" si="51"/>
        <v>0</v>
      </c>
      <c r="BF83" s="153"/>
      <c r="BG83" s="153"/>
      <c r="BH83" s="18">
        <f t="shared" si="52"/>
        <v>0</v>
      </c>
      <c r="BI83" s="153"/>
      <c r="BJ83" s="153"/>
      <c r="BK83" s="18">
        <f t="shared" si="53"/>
        <v>0</v>
      </c>
      <c r="BL83" s="153"/>
      <c r="BM83" s="153"/>
      <c r="BN83" s="18">
        <f t="shared" si="54"/>
        <v>0</v>
      </c>
      <c r="BO83" s="153"/>
      <c r="BP83" s="153"/>
      <c r="BQ83" s="18">
        <f t="shared" si="55"/>
        <v>0</v>
      </c>
      <c r="BR83" s="153"/>
      <c r="BS83" s="153"/>
      <c r="BT83" s="18">
        <f t="shared" si="56"/>
        <v>0</v>
      </c>
      <c r="BU83" s="152">
        <f t="shared" si="57"/>
        <v>0</v>
      </c>
      <c r="BV83" s="48"/>
      <c r="BW83" s="48"/>
      <c r="BX83" s="48"/>
      <c r="BY83" s="48"/>
      <c r="BZ83" s="48"/>
      <c r="CA83" s="48"/>
      <c r="CB83" s="48"/>
      <c r="CC83" s="48"/>
      <c r="CD83" s="48"/>
      <c r="CE83" s="48"/>
      <c r="CF83" s="48"/>
      <c r="CG83" s="48"/>
      <c r="CH83" s="48"/>
      <c r="CI83" s="48"/>
      <c r="CJ83" s="113">
        <f t="shared" si="58"/>
        <v>0</v>
      </c>
      <c r="CK83" s="152">
        <f t="shared" si="59"/>
        <v>0</v>
      </c>
      <c r="CL83" s="154"/>
      <c r="CM83" s="156" t="str">
        <f t="shared" si="32"/>
        <v/>
      </c>
      <c r="CN83" s="157" t="str">
        <f t="shared" si="33"/>
        <v/>
      </c>
      <c r="CO83" s="157" t="str">
        <f t="shared" si="60"/>
        <v/>
      </c>
      <c r="CP83" s="151">
        <f t="shared" si="61"/>
        <v>0</v>
      </c>
      <c r="CQ83" s="73" t="str">
        <f>IF(ISBLANK('ÁREA MEJORA COMPETENCIAL'!R83),"",IF(CO83="","",SUM(CP83,-CO83)))</f>
        <v/>
      </c>
      <c r="CR83" s="224" t="str">
        <f>IF(ISBLANK('ÁREA MEJORA COMPETENCIAL'!R83),"",IF(CO83="","VER RESULTADOS",(CP83/CO83)))</f>
        <v/>
      </c>
      <c r="CS83" s="128"/>
    </row>
    <row r="84" spans="1:97" s="99" customFormat="1" ht="18" customHeight="1" x14ac:dyDescent="0.3">
      <c r="A84" s="308"/>
      <c r="B84" s="308"/>
      <c r="C84" s="45"/>
      <c r="D84" s="44"/>
      <c r="E84" s="131"/>
      <c r="F84" s="292"/>
      <c r="G84" s="293"/>
      <c r="H84" s="46"/>
      <c r="I84" s="46"/>
      <c r="J84" s="275"/>
      <c r="K84" s="276"/>
      <c r="L84" s="56"/>
      <c r="M84" s="56"/>
      <c r="N84" s="56"/>
      <c r="O84" s="56"/>
      <c r="P84" s="56"/>
      <c r="Q84" s="56"/>
      <c r="R84" s="56"/>
      <c r="S84" s="110" t="str">
        <f t="shared" si="34"/>
        <v/>
      </c>
      <c r="T84" s="110">
        <f t="shared" si="35"/>
        <v>0</v>
      </c>
      <c r="U84" s="111" t="str">
        <f t="shared" si="36"/>
        <v/>
      </c>
      <c r="V84" s="111" t="str">
        <f t="shared" si="37"/>
        <v/>
      </c>
      <c r="W84" s="112">
        <f t="shared" si="38"/>
        <v>0</v>
      </c>
      <c r="X84" s="182" t="str">
        <f t="shared" si="39"/>
        <v/>
      </c>
      <c r="Y84" s="150"/>
      <c r="Z84" s="54"/>
      <c r="AA84" s="54"/>
      <c r="AB84" s="49">
        <f t="shared" si="40"/>
        <v>0</v>
      </c>
      <c r="AC84" s="54"/>
      <c r="AD84" s="54"/>
      <c r="AE84" s="49">
        <f t="shared" si="41"/>
        <v>0</v>
      </c>
      <c r="AF84" s="54"/>
      <c r="AG84" s="54"/>
      <c r="AH84" s="49">
        <f t="shared" si="42"/>
        <v>0</v>
      </c>
      <c r="AI84" s="54"/>
      <c r="AJ84" s="54"/>
      <c r="AK84" s="49">
        <f t="shared" si="43"/>
        <v>0</v>
      </c>
      <c r="AL84" s="54"/>
      <c r="AM84" s="54"/>
      <c r="AN84" s="49">
        <f t="shared" si="44"/>
        <v>0</v>
      </c>
      <c r="AO84" s="151">
        <f t="shared" si="45"/>
        <v>0</v>
      </c>
      <c r="AP84" s="54"/>
      <c r="AQ84" s="54"/>
      <c r="AR84" s="49">
        <f t="shared" si="46"/>
        <v>0</v>
      </c>
      <c r="AS84" s="54"/>
      <c r="AT84" s="54"/>
      <c r="AU84" s="49">
        <f t="shared" si="47"/>
        <v>0</v>
      </c>
      <c r="AV84" s="54"/>
      <c r="AW84" s="54"/>
      <c r="AX84" s="49">
        <f t="shared" si="48"/>
        <v>0</v>
      </c>
      <c r="AY84" s="54"/>
      <c r="AZ84" s="54"/>
      <c r="BA84" s="49">
        <f t="shared" si="49"/>
        <v>0</v>
      </c>
      <c r="BB84" s="54"/>
      <c r="BC84" s="54"/>
      <c r="BD84" s="49">
        <f t="shared" si="50"/>
        <v>0</v>
      </c>
      <c r="BE84" s="152">
        <f t="shared" si="51"/>
        <v>0</v>
      </c>
      <c r="BF84" s="153"/>
      <c r="BG84" s="153"/>
      <c r="BH84" s="18">
        <f t="shared" si="52"/>
        <v>0</v>
      </c>
      <c r="BI84" s="153"/>
      <c r="BJ84" s="153"/>
      <c r="BK84" s="18">
        <f t="shared" si="53"/>
        <v>0</v>
      </c>
      <c r="BL84" s="153"/>
      <c r="BM84" s="153"/>
      <c r="BN84" s="18">
        <f t="shared" si="54"/>
        <v>0</v>
      </c>
      <c r="BO84" s="153"/>
      <c r="BP84" s="153"/>
      <c r="BQ84" s="18">
        <f t="shared" si="55"/>
        <v>0</v>
      </c>
      <c r="BR84" s="153"/>
      <c r="BS84" s="153"/>
      <c r="BT84" s="18">
        <f t="shared" si="56"/>
        <v>0</v>
      </c>
      <c r="BU84" s="152">
        <f t="shared" si="57"/>
        <v>0</v>
      </c>
      <c r="BV84" s="48"/>
      <c r="BW84" s="48"/>
      <c r="BX84" s="48"/>
      <c r="BY84" s="48"/>
      <c r="BZ84" s="48"/>
      <c r="CA84" s="48"/>
      <c r="CB84" s="48"/>
      <c r="CC84" s="48"/>
      <c r="CD84" s="48"/>
      <c r="CE84" s="48"/>
      <c r="CF84" s="48"/>
      <c r="CG84" s="48"/>
      <c r="CH84" s="48"/>
      <c r="CI84" s="48"/>
      <c r="CJ84" s="113">
        <f t="shared" si="58"/>
        <v>0</v>
      </c>
      <c r="CK84" s="152">
        <f t="shared" si="59"/>
        <v>0</v>
      </c>
      <c r="CL84" s="154"/>
      <c r="CM84" s="156" t="str">
        <f t="shared" si="32"/>
        <v/>
      </c>
      <c r="CN84" s="157" t="str">
        <f t="shared" si="33"/>
        <v/>
      </c>
      <c r="CO84" s="157" t="str">
        <f t="shared" si="60"/>
        <v/>
      </c>
      <c r="CP84" s="151">
        <f t="shared" si="61"/>
        <v>0</v>
      </c>
      <c r="CQ84" s="73" t="str">
        <f>IF(ISBLANK('ÁREA MEJORA COMPETENCIAL'!R84),"",IF(CO84="","",SUM(CP84,-CO84)))</f>
        <v/>
      </c>
      <c r="CR84" s="224" t="str">
        <f>IF(ISBLANK('ÁREA MEJORA COMPETENCIAL'!R84),"",IF(CO84="","VER RESULTADOS",(CP84/CO84)))</f>
        <v/>
      </c>
      <c r="CS84" s="128"/>
    </row>
    <row r="85" spans="1:97" s="99" customFormat="1" ht="18" customHeight="1" x14ac:dyDescent="0.3">
      <c r="A85" s="308"/>
      <c r="B85" s="308"/>
      <c r="C85" s="45"/>
      <c r="D85" s="44"/>
      <c r="E85" s="131"/>
      <c r="F85" s="292"/>
      <c r="G85" s="293"/>
      <c r="H85" s="46"/>
      <c r="I85" s="46"/>
      <c r="J85" s="275"/>
      <c r="K85" s="276"/>
      <c r="L85" s="56"/>
      <c r="M85" s="56"/>
      <c r="N85" s="56"/>
      <c r="O85" s="56"/>
      <c r="P85" s="56"/>
      <c r="Q85" s="56"/>
      <c r="R85" s="56"/>
      <c r="S85" s="110" t="str">
        <f t="shared" si="34"/>
        <v/>
      </c>
      <c r="T85" s="110">
        <f t="shared" si="35"/>
        <v>0</v>
      </c>
      <c r="U85" s="111" t="str">
        <f t="shared" si="36"/>
        <v/>
      </c>
      <c r="V85" s="111" t="str">
        <f t="shared" si="37"/>
        <v/>
      </c>
      <c r="W85" s="112">
        <f t="shared" si="38"/>
        <v>0</v>
      </c>
      <c r="X85" s="182" t="str">
        <f t="shared" si="39"/>
        <v/>
      </c>
      <c r="Y85" s="150"/>
      <c r="Z85" s="54"/>
      <c r="AA85" s="54"/>
      <c r="AB85" s="49">
        <f t="shared" si="40"/>
        <v>0</v>
      </c>
      <c r="AC85" s="54"/>
      <c r="AD85" s="54"/>
      <c r="AE85" s="49">
        <f t="shared" si="41"/>
        <v>0</v>
      </c>
      <c r="AF85" s="54"/>
      <c r="AG85" s="54"/>
      <c r="AH85" s="49">
        <f t="shared" si="42"/>
        <v>0</v>
      </c>
      <c r="AI85" s="54"/>
      <c r="AJ85" s="54"/>
      <c r="AK85" s="49">
        <f t="shared" si="43"/>
        <v>0</v>
      </c>
      <c r="AL85" s="54"/>
      <c r="AM85" s="54"/>
      <c r="AN85" s="49">
        <f t="shared" si="44"/>
        <v>0</v>
      </c>
      <c r="AO85" s="151">
        <f t="shared" si="45"/>
        <v>0</v>
      </c>
      <c r="AP85" s="54"/>
      <c r="AQ85" s="54"/>
      <c r="AR85" s="49">
        <f t="shared" si="46"/>
        <v>0</v>
      </c>
      <c r="AS85" s="54"/>
      <c r="AT85" s="54"/>
      <c r="AU85" s="49">
        <f t="shared" si="47"/>
        <v>0</v>
      </c>
      <c r="AV85" s="54"/>
      <c r="AW85" s="54"/>
      <c r="AX85" s="49">
        <f t="shared" si="48"/>
        <v>0</v>
      </c>
      <c r="AY85" s="54"/>
      <c r="AZ85" s="54"/>
      <c r="BA85" s="49">
        <f t="shared" si="49"/>
        <v>0</v>
      </c>
      <c r="BB85" s="54"/>
      <c r="BC85" s="54"/>
      <c r="BD85" s="49">
        <f t="shared" si="50"/>
        <v>0</v>
      </c>
      <c r="BE85" s="152">
        <f t="shared" si="51"/>
        <v>0</v>
      </c>
      <c r="BF85" s="153"/>
      <c r="BG85" s="153"/>
      <c r="BH85" s="18">
        <f t="shared" si="52"/>
        <v>0</v>
      </c>
      <c r="BI85" s="153"/>
      <c r="BJ85" s="153"/>
      <c r="BK85" s="18">
        <f t="shared" si="53"/>
        <v>0</v>
      </c>
      <c r="BL85" s="153"/>
      <c r="BM85" s="153"/>
      <c r="BN85" s="18">
        <f t="shared" si="54"/>
        <v>0</v>
      </c>
      <c r="BO85" s="153"/>
      <c r="BP85" s="153"/>
      <c r="BQ85" s="18">
        <f t="shared" si="55"/>
        <v>0</v>
      </c>
      <c r="BR85" s="153"/>
      <c r="BS85" s="153"/>
      <c r="BT85" s="18">
        <f t="shared" si="56"/>
        <v>0</v>
      </c>
      <c r="BU85" s="152">
        <f t="shared" si="57"/>
        <v>0</v>
      </c>
      <c r="BV85" s="48"/>
      <c r="BW85" s="48"/>
      <c r="BX85" s="48"/>
      <c r="BY85" s="48"/>
      <c r="BZ85" s="48"/>
      <c r="CA85" s="48"/>
      <c r="CB85" s="48"/>
      <c r="CC85" s="48"/>
      <c r="CD85" s="48"/>
      <c r="CE85" s="48"/>
      <c r="CF85" s="48"/>
      <c r="CG85" s="48"/>
      <c r="CH85" s="48"/>
      <c r="CI85" s="48"/>
      <c r="CJ85" s="113">
        <f t="shared" si="58"/>
        <v>0</v>
      </c>
      <c r="CK85" s="152">
        <f t="shared" si="59"/>
        <v>0</v>
      </c>
      <c r="CL85" s="154"/>
      <c r="CM85" s="156" t="str">
        <f t="shared" si="32"/>
        <v/>
      </c>
      <c r="CN85" s="157" t="str">
        <f t="shared" si="33"/>
        <v/>
      </c>
      <c r="CO85" s="157" t="str">
        <f t="shared" si="60"/>
        <v/>
      </c>
      <c r="CP85" s="151">
        <f t="shared" si="61"/>
        <v>0</v>
      </c>
      <c r="CQ85" s="73" t="str">
        <f>IF(ISBLANK('ÁREA MEJORA COMPETENCIAL'!R85),"",IF(CO85="","",SUM(CP85,-CO85)))</f>
        <v/>
      </c>
      <c r="CR85" s="224" t="str">
        <f>IF(ISBLANK('ÁREA MEJORA COMPETENCIAL'!R85),"",IF(CO85="","VER RESULTADOS",(CP85/CO85)))</f>
        <v/>
      </c>
      <c r="CS85" s="128"/>
    </row>
    <row r="86" spans="1:97" s="99" customFormat="1" ht="18" customHeight="1" x14ac:dyDescent="0.3">
      <c r="A86" s="308"/>
      <c r="B86" s="308"/>
      <c r="C86" s="45"/>
      <c r="D86" s="44"/>
      <c r="E86" s="131"/>
      <c r="F86" s="292"/>
      <c r="G86" s="293"/>
      <c r="H86" s="46"/>
      <c r="I86" s="46"/>
      <c r="J86" s="275"/>
      <c r="K86" s="276"/>
      <c r="L86" s="56"/>
      <c r="M86" s="56"/>
      <c r="N86" s="56"/>
      <c r="O86" s="56"/>
      <c r="P86" s="56"/>
      <c r="Q86" s="56"/>
      <c r="R86" s="56"/>
      <c r="S86" s="110" t="str">
        <f t="shared" si="34"/>
        <v/>
      </c>
      <c r="T86" s="110">
        <f t="shared" si="35"/>
        <v>0</v>
      </c>
      <c r="U86" s="111" t="str">
        <f t="shared" si="36"/>
        <v/>
      </c>
      <c r="V86" s="111" t="str">
        <f t="shared" si="37"/>
        <v/>
      </c>
      <c r="W86" s="112">
        <f t="shared" si="38"/>
        <v>0</v>
      </c>
      <c r="X86" s="182" t="str">
        <f t="shared" si="39"/>
        <v/>
      </c>
      <c r="Y86" s="150"/>
      <c r="Z86" s="54"/>
      <c r="AA86" s="54"/>
      <c r="AB86" s="49">
        <f t="shared" si="40"/>
        <v>0</v>
      </c>
      <c r="AC86" s="54"/>
      <c r="AD86" s="54"/>
      <c r="AE86" s="49">
        <f t="shared" si="41"/>
        <v>0</v>
      </c>
      <c r="AF86" s="54"/>
      <c r="AG86" s="54"/>
      <c r="AH86" s="49">
        <f t="shared" si="42"/>
        <v>0</v>
      </c>
      <c r="AI86" s="54"/>
      <c r="AJ86" s="54"/>
      <c r="AK86" s="49">
        <f t="shared" si="43"/>
        <v>0</v>
      </c>
      <c r="AL86" s="54"/>
      <c r="AM86" s="54"/>
      <c r="AN86" s="49">
        <f t="shared" si="44"/>
        <v>0</v>
      </c>
      <c r="AO86" s="151">
        <f t="shared" si="45"/>
        <v>0</v>
      </c>
      <c r="AP86" s="54"/>
      <c r="AQ86" s="54"/>
      <c r="AR86" s="49">
        <f t="shared" si="46"/>
        <v>0</v>
      </c>
      <c r="AS86" s="54"/>
      <c r="AT86" s="54"/>
      <c r="AU86" s="49">
        <f t="shared" si="47"/>
        <v>0</v>
      </c>
      <c r="AV86" s="54"/>
      <c r="AW86" s="54"/>
      <c r="AX86" s="49">
        <f t="shared" si="48"/>
        <v>0</v>
      </c>
      <c r="AY86" s="54"/>
      <c r="AZ86" s="54"/>
      <c r="BA86" s="49">
        <f t="shared" si="49"/>
        <v>0</v>
      </c>
      <c r="BB86" s="54"/>
      <c r="BC86" s="54"/>
      <c r="BD86" s="49">
        <f t="shared" si="50"/>
        <v>0</v>
      </c>
      <c r="BE86" s="152">
        <f t="shared" si="51"/>
        <v>0</v>
      </c>
      <c r="BF86" s="153"/>
      <c r="BG86" s="153"/>
      <c r="BH86" s="18">
        <f t="shared" si="52"/>
        <v>0</v>
      </c>
      <c r="BI86" s="153"/>
      <c r="BJ86" s="153"/>
      <c r="BK86" s="18">
        <f t="shared" si="53"/>
        <v>0</v>
      </c>
      <c r="BL86" s="153"/>
      <c r="BM86" s="153"/>
      <c r="BN86" s="18">
        <f t="shared" si="54"/>
        <v>0</v>
      </c>
      <c r="BO86" s="153"/>
      <c r="BP86" s="153"/>
      <c r="BQ86" s="18">
        <f t="shared" si="55"/>
        <v>0</v>
      </c>
      <c r="BR86" s="153"/>
      <c r="BS86" s="153"/>
      <c r="BT86" s="18">
        <f t="shared" si="56"/>
        <v>0</v>
      </c>
      <c r="BU86" s="152">
        <f t="shared" si="57"/>
        <v>0</v>
      </c>
      <c r="BV86" s="48"/>
      <c r="BW86" s="48"/>
      <c r="BX86" s="48"/>
      <c r="BY86" s="48"/>
      <c r="BZ86" s="48"/>
      <c r="CA86" s="48"/>
      <c r="CB86" s="48"/>
      <c r="CC86" s="48"/>
      <c r="CD86" s="48"/>
      <c r="CE86" s="48"/>
      <c r="CF86" s="48"/>
      <c r="CG86" s="48"/>
      <c r="CH86" s="48"/>
      <c r="CI86" s="48"/>
      <c r="CJ86" s="113">
        <f t="shared" si="58"/>
        <v>0</v>
      </c>
      <c r="CK86" s="152">
        <f t="shared" si="59"/>
        <v>0</v>
      </c>
      <c r="CL86" s="154"/>
      <c r="CM86" s="156" t="str">
        <f t="shared" si="32"/>
        <v/>
      </c>
      <c r="CN86" s="157" t="str">
        <f t="shared" si="33"/>
        <v/>
      </c>
      <c r="CO86" s="157" t="str">
        <f t="shared" si="60"/>
        <v/>
      </c>
      <c r="CP86" s="151">
        <f t="shared" si="61"/>
        <v>0</v>
      </c>
      <c r="CQ86" s="73" t="str">
        <f>IF(ISBLANK('ÁREA MEJORA COMPETENCIAL'!R86),"",IF(CO86="","",SUM(CP86,-CO86)))</f>
        <v/>
      </c>
      <c r="CR86" s="224" t="str">
        <f>IF(ISBLANK('ÁREA MEJORA COMPETENCIAL'!R86),"",IF(CO86="","VER RESULTADOS",(CP86/CO86)))</f>
        <v/>
      </c>
      <c r="CS86" s="128"/>
    </row>
    <row r="87" spans="1:97" s="99" customFormat="1" ht="18" customHeight="1" x14ac:dyDescent="0.3">
      <c r="A87" s="308"/>
      <c r="B87" s="308"/>
      <c r="C87" s="45"/>
      <c r="D87" s="44"/>
      <c r="E87" s="131"/>
      <c r="F87" s="292"/>
      <c r="G87" s="293"/>
      <c r="H87" s="46"/>
      <c r="I87" s="46"/>
      <c r="J87" s="275"/>
      <c r="K87" s="276"/>
      <c r="L87" s="56"/>
      <c r="M87" s="56"/>
      <c r="N87" s="56"/>
      <c r="O87" s="56"/>
      <c r="P87" s="56"/>
      <c r="Q87" s="56"/>
      <c r="R87" s="56"/>
      <c r="S87" s="110" t="str">
        <f t="shared" si="34"/>
        <v/>
      </c>
      <c r="T87" s="110">
        <f t="shared" si="35"/>
        <v>0</v>
      </c>
      <c r="U87" s="111" t="str">
        <f t="shared" si="36"/>
        <v/>
      </c>
      <c r="V87" s="111" t="str">
        <f t="shared" si="37"/>
        <v/>
      </c>
      <c r="W87" s="112">
        <f t="shared" si="38"/>
        <v>0</v>
      </c>
      <c r="X87" s="182" t="str">
        <f t="shared" si="39"/>
        <v/>
      </c>
      <c r="Y87" s="150"/>
      <c r="Z87" s="54"/>
      <c r="AA87" s="54"/>
      <c r="AB87" s="49">
        <f t="shared" si="40"/>
        <v>0</v>
      </c>
      <c r="AC87" s="54"/>
      <c r="AD87" s="54"/>
      <c r="AE87" s="49">
        <f t="shared" si="41"/>
        <v>0</v>
      </c>
      <c r="AF87" s="54"/>
      <c r="AG87" s="54"/>
      <c r="AH87" s="49">
        <f t="shared" si="42"/>
        <v>0</v>
      </c>
      <c r="AI87" s="54"/>
      <c r="AJ87" s="54"/>
      <c r="AK87" s="49">
        <f t="shared" si="43"/>
        <v>0</v>
      </c>
      <c r="AL87" s="54"/>
      <c r="AM87" s="54"/>
      <c r="AN87" s="49">
        <f t="shared" si="44"/>
        <v>0</v>
      </c>
      <c r="AO87" s="151">
        <f t="shared" si="45"/>
        <v>0</v>
      </c>
      <c r="AP87" s="54"/>
      <c r="AQ87" s="54"/>
      <c r="AR87" s="49">
        <f t="shared" si="46"/>
        <v>0</v>
      </c>
      <c r="AS87" s="54"/>
      <c r="AT87" s="54"/>
      <c r="AU87" s="49">
        <f t="shared" si="47"/>
        <v>0</v>
      </c>
      <c r="AV87" s="54"/>
      <c r="AW87" s="54"/>
      <c r="AX87" s="49">
        <f t="shared" si="48"/>
        <v>0</v>
      </c>
      <c r="AY87" s="54"/>
      <c r="AZ87" s="54"/>
      <c r="BA87" s="49">
        <f t="shared" si="49"/>
        <v>0</v>
      </c>
      <c r="BB87" s="54"/>
      <c r="BC87" s="54"/>
      <c r="BD87" s="49">
        <f t="shared" si="50"/>
        <v>0</v>
      </c>
      <c r="BE87" s="152">
        <f t="shared" si="51"/>
        <v>0</v>
      </c>
      <c r="BF87" s="153"/>
      <c r="BG87" s="153"/>
      <c r="BH87" s="18">
        <f t="shared" si="52"/>
        <v>0</v>
      </c>
      <c r="BI87" s="153"/>
      <c r="BJ87" s="153"/>
      <c r="BK87" s="18">
        <f t="shared" si="53"/>
        <v>0</v>
      </c>
      <c r="BL87" s="153"/>
      <c r="BM87" s="153"/>
      <c r="BN87" s="18">
        <f t="shared" si="54"/>
        <v>0</v>
      </c>
      <c r="BO87" s="153"/>
      <c r="BP87" s="153"/>
      <c r="BQ87" s="18">
        <f t="shared" si="55"/>
        <v>0</v>
      </c>
      <c r="BR87" s="153"/>
      <c r="BS87" s="153"/>
      <c r="BT87" s="18">
        <f t="shared" si="56"/>
        <v>0</v>
      </c>
      <c r="BU87" s="152">
        <f t="shared" si="57"/>
        <v>0</v>
      </c>
      <c r="BV87" s="48"/>
      <c r="BW87" s="48"/>
      <c r="BX87" s="48"/>
      <c r="BY87" s="48"/>
      <c r="BZ87" s="48"/>
      <c r="CA87" s="48"/>
      <c r="CB87" s="48"/>
      <c r="CC87" s="48"/>
      <c r="CD87" s="48"/>
      <c r="CE87" s="48"/>
      <c r="CF87" s="48"/>
      <c r="CG87" s="48"/>
      <c r="CH87" s="48"/>
      <c r="CI87" s="48"/>
      <c r="CJ87" s="113">
        <f t="shared" si="58"/>
        <v>0</v>
      </c>
      <c r="CK87" s="152">
        <f t="shared" si="59"/>
        <v>0</v>
      </c>
      <c r="CL87" s="154"/>
      <c r="CM87" s="156" t="str">
        <f t="shared" si="32"/>
        <v/>
      </c>
      <c r="CN87" s="157" t="str">
        <f t="shared" si="33"/>
        <v/>
      </c>
      <c r="CO87" s="157" t="str">
        <f t="shared" si="60"/>
        <v/>
      </c>
      <c r="CP87" s="151">
        <f t="shared" si="61"/>
        <v>0</v>
      </c>
      <c r="CQ87" s="73" t="str">
        <f>IF(ISBLANK('ÁREA MEJORA COMPETENCIAL'!R87),"",IF(CO87="","",SUM(CP87,-CO87)))</f>
        <v/>
      </c>
      <c r="CR87" s="224" t="str">
        <f>IF(ISBLANK('ÁREA MEJORA COMPETENCIAL'!R87),"",IF(CO87="","VER RESULTADOS",(CP87/CO87)))</f>
        <v/>
      </c>
      <c r="CS87" s="128"/>
    </row>
    <row r="88" spans="1:97" s="99" customFormat="1" ht="18" customHeight="1" x14ac:dyDescent="0.3">
      <c r="A88" s="308"/>
      <c r="B88" s="308"/>
      <c r="C88" s="45"/>
      <c r="D88" s="44"/>
      <c r="E88" s="131"/>
      <c r="F88" s="292"/>
      <c r="G88" s="293"/>
      <c r="H88" s="46"/>
      <c r="I88" s="46"/>
      <c r="J88" s="275"/>
      <c r="K88" s="276"/>
      <c r="L88" s="56"/>
      <c r="M88" s="56"/>
      <c r="N88" s="56"/>
      <c r="O88" s="56"/>
      <c r="P88" s="56"/>
      <c r="Q88" s="56"/>
      <c r="R88" s="56"/>
      <c r="S88" s="110" t="str">
        <f t="shared" si="34"/>
        <v/>
      </c>
      <c r="T88" s="110">
        <f t="shared" si="35"/>
        <v>0</v>
      </c>
      <c r="U88" s="111" t="str">
        <f t="shared" si="36"/>
        <v/>
      </c>
      <c r="V88" s="111" t="str">
        <f t="shared" si="37"/>
        <v/>
      </c>
      <c r="W88" s="112">
        <f t="shared" si="38"/>
        <v>0</v>
      </c>
      <c r="X88" s="182" t="str">
        <f t="shared" si="39"/>
        <v/>
      </c>
      <c r="Y88" s="150"/>
      <c r="Z88" s="54"/>
      <c r="AA88" s="54"/>
      <c r="AB88" s="49">
        <f t="shared" si="40"/>
        <v>0</v>
      </c>
      <c r="AC88" s="54"/>
      <c r="AD88" s="54"/>
      <c r="AE88" s="49">
        <f t="shared" si="41"/>
        <v>0</v>
      </c>
      <c r="AF88" s="54"/>
      <c r="AG88" s="54"/>
      <c r="AH88" s="49">
        <f t="shared" si="42"/>
        <v>0</v>
      </c>
      <c r="AI88" s="54"/>
      <c r="AJ88" s="54"/>
      <c r="AK88" s="49">
        <f t="shared" si="43"/>
        <v>0</v>
      </c>
      <c r="AL88" s="54"/>
      <c r="AM88" s="54"/>
      <c r="AN88" s="49">
        <f t="shared" si="44"/>
        <v>0</v>
      </c>
      <c r="AO88" s="151">
        <f t="shared" si="45"/>
        <v>0</v>
      </c>
      <c r="AP88" s="54"/>
      <c r="AQ88" s="54"/>
      <c r="AR88" s="49">
        <f t="shared" si="46"/>
        <v>0</v>
      </c>
      <c r="AS88" s="54"/>
      <c r="AT88" s="54"/>
      <c r="AU88" s="49">
        <f t="shared" si="47"/>
        <v>0</v>
      </c>
      <c r="AV88" s="54"/>
      <c r="AW88" s="54"/>
      <c r="AX88" s="49">
        <f t="shared" si="48"/>
        <v>0</v>
      </c>
      <c r="AY88" s="54"/>
      <c r="AZ88" s="54"/>
      <c r="BA88" s="49">
        <f t="shared" si="49"/>
        <v>0</v>
      </c>
      <c r="BB88" s="54"/>
      <c r="BC88" s="54"/>
      <c r="BD88" s="49">
        <f t="shared" si="50"/>
        <v>0</v>
      </c>
      <c r="BE88" s="152">
        <f t="shared" si="51"/>
        <v>0</v>
      </c>
      <c r="BF88" s="153"/>
      <c r="BG88" s="153"/>
      <c r="BH88" s="18">
        <f t="shared" si="52"/>
        <v>0</v>
      </c>
      <c r="BI88" s="153"/>
      <c r="BJ88" s="153"/>
      <c r="BK88" s="18">
        <f t="shared" si="53"/>
        <v>0</v>
      </c>
      <c r="BL88" s="153"/>
      <c r="BM88" s="153"/>
      <c r="BN88" s="18">
        <f t="shared" si="54"/>
        <v>0</v>
      </c>
      <c r="BO88" s="153"/>
      <c r="BP88" s="153"/>
      <c r="BQ88" s="18">
        <f t="shared" si="55"/>
        <v>0</v>
      </c>
      <c r="BR88" s="153"/>
      <c r="BS88" s="153"/>
      <c r="BT88" s="18">
        <f t="shared" si="56"/>
        <v>0</v>
      </c>
      <c r="BU88" s="152">
        <f t="shared" si="57"/>
        <v>0</v>
      </c>
      <c r="BV88" s="48"/>
      <c r="BW88" s="48"/>
      <c r="BX88" s="48"/>
      <c r="BY88" s="48"/>
      <c r="BZ88" s="48"/>
      <c r="CA88" s="48"/>
      <c r="CB88" s="48"/>
      <c r="CC88" s="48"/>
      <c r="CD88" s="48"/>
      <c r="CE88" s="48"/>
      <c r="CF88" s="48"/>
      <c r="CG88" s="48"/>
      <c r="CH88" s="48"/>
      <c r="CI88" s="48"/>
      <c r="CJ88" s="113">
        <f t="shared" si="58"/>
        <v>0</v>
      </c>
      <c r="CK88" s="152">
        <f t="shared" si="59"/>
        <v>0</v>
      </c>
      <c r="CL88" s="154"/>
      <c r="CM88" s="156" t="str">
        <f t="shared" si="32"/>
        <v/>
      </c>
      <c r="CN88" s="157" t="str">
        <f t="shared" si="33"/>
        <v/>
      </c>
      <c r="CO88" s="157" t="str">
        <f t="shared" si="60"/>
        <v/>
      </c>
      <c r="CP88" s="151">
        <f t="shared" si="61"/>
        <v>0</v>
      </c>
      <c r="CQ88" s="73" t="str">
        <f>IF(ISBLANK('ÁREA MEJORA COMPETENCIAL'!R88),"",IF(CO88="","",SUM(CP88,-CO88)))</f>
        <v/>
      </c>
      <c r="CR88" s="224" t="str">
        <f>IF(ISBLANK('ÁREA MEJORA COMPETENCIAL'!R88),"",IF(CO88="","VER RESULTADOS",(CP88/CO88)))</f>
        <v/>
      </c>
      <c r="CS88" s="128"/>
    </row>
    <row r="89" spans="1:97" s="99" customFormat="1" ht="18" customHeight="1" x14ac:dyDescent="0.3">
      <c r="A89" s="308"/>
      <c r="B89" s="308"/>
      <c r="C89" s="45"/>
      <c r="D89" s="44"/>
      <c r="E89" s="131"/>
      <c r="F89" s="292"/>
      <c r="G89" s="293"/>
      <c r="H89" s="46"/>
      <c r="I89" s="46"/>
      <c r="J89" s="275"/>
      <c r="K89" s="276"/>
      <c r="L89" s="56"/>
      <c r="M89" s="56"/>
      <c r="N89" s="56"/>
      <c r="O89" s="56"/>
      <c r="P89" s="56"/>
      <c r="Q89" s="56"/>
      <c r="R89" s="56"/>
      <c r="S89" s="110" t="str">
        <f t="shared" si="34"/>
        <v/>
      </c>
      <c r="T89" s="110">
        <f t="shared" si="35"/>
        <v>0</v>
      </c>
      <c r="U89" s="111" t="str">
        <f t="shared" si="36"/>
        <v/>
      </c>
      <c r="V89" s="111" t="str">
        <f t="shared" si="37"/>
        <v/>
      </c>
      <c r="W89" s="112">
        <f t="shared" si="38"/>
        <v>0</v>
      </c>
      <c r="X89" s="182" t="str">
        <f t="shared" si="39"/>
        <v/>
      </c>
      <c r="Y89" s="150"/>
      <c r="Z89" s="54"/>
      <c r="AA89" s="54"/>
      <c r="AB89" s="49">
        <f t="shared" si="40"/>
        <v>0</v>
      </c>
      <c r="AC89" s="54"/>
      <c r="AD89" s="54"/>
      <c r="AE89" s="49">
        <f t="shared" si="41"/>
        <v>0</v>
      </c>
      <c r="AF89" s="54"/>
      <c r="AG89" s="54"/>
      <c r="AH89" s="49">
        <f t="shared" si="42"/>
        <v>0</v>
      </c>
      <c r="AI89" s="54"/>
      <c r="AJ89" s="54"/>
      <c r="AK89" s="49">
        <f t="shared" si="43"/>
        <v>0</v>
      </c>
      <c r="AL89" s="54"/>
      <c r="AM89" s="54"/>
      <c r="AN89" s="49">
        <f t="shared" si="44"/>
        <v>0</v>
      </c>
      <c r="AO89" s="151">
        <f t="shared" si="45"/>
        <v>0</v>
      </c>
      <c r="AP89" s="54"/>
      <c r="AQ89" s="54"/>
      <c r="AR89" s="49">
        <f t="shared" si="46"/>
        <v>0</v>
      </c>
      <c r="AS89" s="54"/>
      <c r="AT89" s="54"/>
      <c r="AU89" s="49">
        <f t="shared" si="47"/>
        <v>0</v>
      </c>
      <c r="AV89" s="54"/>
      <c r="AW89" s="54"/>
      <c r="AX89" s="49">
        <f t="shared" si="48"/>
        <v>0</v>
      </c>
      <c r="AY89" s="54"/>
      <c r="AZ89" s="54"/>
      <c r="BA89" s="49">
        <f t="shared" si="49"/>
        <v>0</v>
      </c>
      <c r="BB89" s="54"/>
      <c r="BC89" s="54"/>
      <c r="BD89" s="49">
        <f t="shared" si="50"/>
        <v>0</v>
      </c>
      <c r="BE89" s="152">
        <f t="shared" si="51"/>
        <v>0</v>
      </c>
      <c r="BF89" s="153"/>
      <c r="BG89" s="153"/>
      <c r="BH89" s="18">
        <f t="shared" si="52"/>
        <v>0</v>
      </c>
      <c r="BI89" s="153"/>
      <c r="BJ89" s="153"/>
      <c r="BK89" s="18">
        <f t="shared" si="53"/>
        <v>0</v>
      </c>
      <c r="BL89" s="153"/>
      <c r="BM89" s="153"/>
      <c r="BN89" s="18">
        <f t="shared" si="54"/>
        <v>0</v>
      </c>
      <c r="BO89" s="153"/>
      <c r="BP89" s="153"/>
      <c r="BQ89" s="18">
        <f t="shared" si="55"/>
        <v>0</v>
      </c>
      <c r="BR89" s="153"/>
      <c r="BS89" s="153"/>
      <c r="BT89" s="18">
        <f t="shared" si="56"/>
        <v>0</v>
      </c>
      <c r="BU89" s="152">
        <f t="shared" si="57"/>
        <v>0</v>
      </c>
      <c r="BV89" s="48"/>
      <c r="BW89" s="48"/>
      <c r="BX89" s="48"/>
      <c r="BY89" s="48"/>
      <c r="BZ89" s="48"/>
      <c r="CA89" s="48"/>
      <c r="CB89" s="48"/>
      <c r="CC89" s="48"/>
      <c r="CD89" s="48"/>
      <c r="CE89" s="48"/>
      <c r="CF89" s="48"/>
      <c r="CG89" s="48"/>
      <c r="CH89" s="48"/>
      <c r="CI89" s="48"/>
      <c r="CJ89" s="113">
        <f t="shared" si="58"/>
        <v>0</v>
      </c>
      <c r="CK89" s="152">
        <f t="shared" si="59"/>
        <v>0</v>
      </c>
      <c r="CL89" s="154"/>
      <c r="CM89" s="156" t="str">
        <f t="shared" si="32"/>
        <v/>
      </c>
      <c r="CN89" s="157" t="str">
        <f t="shared" si="33"/>
        <v/>
      </c>
      <c r="CO89" s="157" t="str">
        <f t="shared" si="60"/>
        <v/>
      </c>
      <c r="CP89" s="151">
        <f t="shared" si="61"/>
        <v>0</v>
      </c>
      <c r="CQ89" s="73" t="str">
        <f>IF(ISBLANK('ÁREA MEJORA COMPETENCIAL'!R89),"",IF(CO89="","",SUM(CP89,-CO89)))</f>
        <v/>
      </c>
      <c r="CR89" s="224" t="str">
        <f>IF(ISBLANK('ÁREA MEJORA COMPETENCIAL'!R89),"",IF(CO89="","VER RESULTADOS",(CP89/CO89)))</f>
        <v/>
      </c>
      <c r="CS89" s="128"/>
    </row>
    <row r="90" spans="1:97" s="99" customFormat="1" ht="18" customHeight="1" x14ac:dyDescent="0.3">
      <c r="A90" s="308"/>
      <c r="B90" s="308"/>
      <c r="C90" s="45"/>
      <c r="D90" s="44"/>
      <c r="E90" s="131"/>
      <c r="F90" s="292"/>
      <c r="G90" s="293"/>
      <c r="H90" s="46"/>
      <c r="I90" s="46"/>
      <c r="J90" s="275"/>
      <c r="K90" s="276"/>
      <c r="L90" s="56"/>
      <c r="M90" s="56"/>
      <c r="N90" s="56"/>
      <c r="O90" s="56"/>
      <c r="P90" s="56"/>
      <c r="Q90" s="56"/>
      <c r="R90" s="56"/>
      <c r="S90" s="110" t="str">
        <f t="shared" si="34"/>
        <v/>
      </c>
      <c r="T90" s="110">
        <f t="shared" si="35"/>
        <v>0</v>
      </c>
      <c r="U90" s="111" t="str">
        <f t="shared" si="36"/>
        <v/>
      </c>
      <c r="V90" s="111" t="str">
        <f t="shared" si="37"/>
        <v/>
      </c>
      <c r="W90" s="112">
        <f t="shared" si="38"/>
        <v>0</v>
      </c>
      <c r="X90" s="182" t="str">
        <f t="shared" si="39"/>
        <v/>
      </c>
      <c r="Y90" s="150"/>
      <c r="Z90" s="54"/>
      <c r="AA90" s="54"/>
      <c r="AB90" s="49">
        <f t="shared" si="40"/>
        <v>0</v>
      </c>
      <c r="AC90" s="54"/>
      <c r="AD90" s="54"/>
      <c r="AE90" s="49">
        <f t="shared" si="41"/>
        <v>0</v>
      </c>
      <c r="AF90" s="54"/>
      <c r="AG90" s="54"/>
      <c r="AH90" s="49">
        <f t="shared" si="42"/>
        <v>0</v>
      </c>
      <c r="AI90" s="54"/>
      <c r="AJ90" s="54"/>
      <c r="AK90" s="49">
        <f t="shared" si="43"/>
        <v>0</v>
      </c>
      <c r="AL90" s="54"/>
      <c r="AM90" s="54"/>
      <c r="AN90" s="49">
        <f t="shared" si="44"/>
        <v>0</v>
      </c>
      <c r="AO90" s="151">
        <f t="shared" si="45"/>
        <v>0</v>
      </c>
      <c r="AP90" s="54"/>
      <c r="AQ90" s="54"/>
      <c r="AR90" s="49">
        <f t="shared" si="46"/>
        <v>0</v>
      </c>
      <c r="AS90" s="54"/>
      <c r="AT90" s="54"/>
      <c r="AU90" s="49">
        <f t="shared" si="47"/>
        <v>0</v>
      </c>
      <c r="AV90" s="54"/>
      <c r="AW90" s="54"/>
      <c r="AX90" s="49">
        <f t="shared" si="48"/>
        <v>0</v>
      </c>
      <c r="AY90" s="54"/>
      <c r="AZ90" s="54"/>
      <c r="BA90" s="49">
        <f t="shared" si="49"/>
        <v>0</v>
      </c>
      <c r="BB90" s="54"/>
      <c r="BC90" s="54"/>
      <c r="BD90" s="49">
        <f t="shared" si="50"/>
        <v>0</v>
      </c>
      <c r="BE90" s="152">
        <f t="shared" si="51"/>
        <v>0</v>
      </c>
      <c r="BF90" s="153"/>
      <c r="BG90" s="153"/>
      <c r="BH90" s="18">
        <f t="shared" si="52"/>
        <v>0</v>
      </c>
      <c r="BI90" s="153"/>
      <c r="BJ90" s="153"/>
      <c r="BK90" s="18">
        <f t="shared" si="53"/>
        <v>0</v>
      </c>
      <c r="BL90" s="153"/>
      <c r="BM90" s="153"/>
      <c r="BN90" s="18">
        <f t="shared" si="54"/>
        <v>0</v>
      </c>
      <c r="BO90" s="153"/>
      <c r="BP90" s="153"/>
      <c r="BQ90" s="18">
        <f t="shared" si="55"/>
        <v>0</v>
      </c>
      <c r="BR90" s="153"/>
      <c r="BS90" s="153"/>
      <c r="BT90" s="18">
        <f t="shared" si="56"/>
        <v>0</v>
      </c>
      <c r="BU90" s="152">
        <f t="shared" si="57"/>
        <v>0</v>
      </c>
      <c r="BV90" s="48"/>
      <c r="BW90" s="48"/>
      <c r="BX90" s="48"/>
      <c r="BY90" s="48"/>
      <c r="BZ90" s="48"/>
      <c r="CA90" s="48"/>
      <c r="CB90" s="48"/>
      <c r="CC90" s="48"/>
      <c r="CD90" s="48"/>
      <c r="CE90" s="48"/>
      <c r="CF90" s="48"/>
      <c r="CG90" s="48"/>
      <c r="CH90" s="48"/>
      <c r="CI90" s="48"/>
      <c r="CJ90" s="113">
        <f t="shared" si="58"/>
        <v>0</v>
      </c>
      <c r="CK90" s="152">
        <f t="shared" si="59"/>
        <v>0</v>
      </c>
      <c r="CL90" s="154"/>
      <c r="CM90" s="156" t="str">
        <f t="shared" si="32"/>
        <v/>
      </c>
      <c r="CN90" s="157" t="str">
        <f t="shared" si="33"/>
        <v/>
      </c>
      <c r="CO90" s="157" t="str">
        <f t="shared" si="60"/>
        <v/>
      </c>
      <c r="CP90" s="151">
        <f t="shared" si="61"/>
        <v>0</v>
      </c>
      <c r="CQ90" s="73" t="str">
        <f>IF(ISBLANK('ÁREA MEJORA COMPETENCIAL'!R90),"",IF(CO90="","",SUM(CP90,-CO90)))</f>
        <v/>
      </c>
      <c r="CR90" s="224" t="str">
        <f>IF(ISBLANK('ÁREA MEJORA COMPETENCIAL'!R90),"",IF(CO90="","VER RESULTADOS",(CP90/CO90)))</f>
        <v/>
      </c>
      <c r="CS90" s="128"/>
    </row>
    <row r="91" spans="1:97" s="99" customFormat="1" ht="18" customHeight="1" x14ac:dyDescent="0.3">
      <c r="A91" s="308"/>
      <c r="B91" s="308"/>
      <c r="C91" s="45"/>
      <c r="D91" s="44"/>
      <c r="E91" s="131"/>
      <c r="F91" s="292"/>
      <c r="G91" s="293"/>
      <c r="H91" s="46"/>
      <c r="I91" s="46"/>
      <c r="J91" s="275"/>
      <c r="K91" s="276"/>
      <c r="L91" s="56"/>
      <c r="M91" s="56"/>
      <c r="N91" s="56"/>
      <c r="O91" s="56"/>
      <c r="P91" s="56"/>
      <c r="Q91" s="56"/>
      <c r="R91" s="56"/>
      <c r="S91" s="110" t="str">
        <f t="shared" si="34"/>
        <v/>
      </c>
      <c r="T91" s="110">
        <f t="shared" si="35"/>
        <v>0</v>
      </c>
      <c r="U91" s="111" t="str">
        <f t="shared" si="36"/>
        <v/>
      </c>
      <c r="V91" s="111" t="str">
        <f t="shared" si="37"/>
        <v/>
      </c>
      <c r="W91" s="112">
        <f t="shared" si="38"/>
        <v>0</v>
      </c>
      <c r="X91" s="182" t="str">
        <f t="shared" si="39"/>
        <v/>
      </c>
      <c r="Y91" s="150"/>
      <c r="Z91" s="54"/>
      <c r="AA91" s="54"/>
      <c r="AB91" s="49">
        <f t="shared" si="40"/>
        <v>0</v>
      </c>
      <c r="AC91" s="54"/>
      <c r="AD91" s="54"/>
      <c r="AE91" s="49">
        <f t="shared" si="41"/>
        <v>0</v>
      </c>
      <c r="AF91" s="54"/>
      <c r="AG91" s="54"/>
      <c r="AH91" s="49">
        <f t="shared" si="42"/>
        <v>0</v>
      </c>
      <c r="AI91" s="54"/>
      <c r="AJ91" s="54"/>
      <c r="AK91" s="49">
        <f t="shared" si="43"/>
        <v>0</v>
      </c>
      <c r="AL91" s="54"/>
      <c r="AM91" s="54"/>
      <c r="AN91" s="49">
        <f t="shared" si="44"/>
        <v>0</v>
      </c>
      <c r="AO91" s="151">
        <f t="shared" si="45"/>
        <v>0</v>
      </c>
      <c r="AP91" s="54"/>
      <c r="AQ91" s="54"/>
      <c r="AR91" s="49">
        <f t="shared" si="46"/>
        <v>0</v>
      </c>
      <c r="AS91" s="54"/>
      <c r="AT91" s="54"/>
      <c r="AU91" s="49">
        <f t="shared" si="47"/>
        <v>0</v>
      </c>
      <c r="AV91" s="54"/>
      <c r="AW91" s="54"/>
      <c r="AX91" s="49">
        <f t="shared" si="48"/>
        <v>0</v>
      </c>
      <c r="AY91" s="54"/>
      <c r="AZ91" s="54"/>
      <c r="BA91" s="49">
        <f t="shared" si="49"/>
        <v>0</v>
      </c>
      <c r="BB91" s="54"/>
      <c r="BC91" s="54"/>
      <c r="BD91" s="49">
        <f t="shared" si="50"/>
        <v>0</v>
      </c>
      <c r="BE91" s="152">
        <f t="shared" si="51"/>
        <v>0</v>
      </c>
      <c r="BF91" s="153"/>
      <c r="BG91" s="153"/>
      <c r="BH91" s="18">
        <f t="shared" si="52"/>
        <v>0</v>
      </c>
      <c r="BI91" s="153"/>
      <c r="BJ91" s="153"/>
      <c r="BK91" s="18">
        <f t="shared" si="53"/>
        <v>0</v>
      </c>
      <c r="BL91" s="153"/>
      <c r="BM91" s="153"/>
      <c r="BN91" s="18">
        <f t="shared" si="54"/>
        <v>0</v>
      </c>
      <c r="BO91" s="153"/>
      <c r="BP91" s="153"/>
      <c r="BQ91" s="18">
        <f t="shared" si="55"/>
        <v>0</v>
      </c>
      <c r="BR91" s="153"/>
      <c r="BS91" s="153"/>
      <c r="BT91" s="18">
        <f t="shared" si="56"/>
        <v>0</v>
      </c>
      <c r="BU91" s="152">
        <f t="shared" si="57"/>
        <v>0</v>
      </c>
      <c r="BV91" s="48"/>
      <c r="BW91" s="48"/>
      <c r="BX91" s="48"/>
      <c r="BY91" s="48"/>
      <c r="BZ91" s="48"/>
      <c r="CA91" s="48"/>
      <c r="CB91" s="48"/>
      <c r="CC91" s="48"/>
      <c r="CD91" s="48"/>
      <c r="CE91" s="48"/>
      <c r="CF91" s="48"/>
      <c r="CG91" s="48"/>
      <c r="CH91" s="48"/>
      <c r="CI91" s="48"/>
      <c r="CJ91" s="113">
        <f t="shared" si="58"/>
        <v>0</v>
      </c>
      <c r="CK91" s="152">
        <f t="shared" si="59"/>
        <v>0</v>
      </c>
      <c r="CL91" s="154"/>
      <c r="CM91" s="156" t="str">
        <f t="shared" si="32"/>
        <v/>
      </c>
      <c r="CN91" s="157" t="str">
        <f t="shared" si="33"/>
        <v/>
      </c>
      <c r="CO91" s="157" t="str">
        <f t="shared" si="60"/>
        <v/>
      </c>
      <c r="CP91" s="151">
        <f t="shared" si="61"/>
        <v>0</v>
      </c>
      <c r="CQ91" s="73" t="str">
        <f>IF(ISBLANK('ÁREA MEJORA COMPETENCIAL'!R91),"",IF(CO91="","",SUM(CP91,-CO91)))</f>
        <v/>
      </c>
      <c r="CR91" s="224" t="str">
        <f>IF(ISBLANK('ÁREA MEJORA COMPETENCIAL'!R91),"",IF(CO91="","VER RESULTADOS",(CP91/CO91)))</f>
        <v/>
      </c>
      <c r="CS91" s="128"/>
    </row>
    <row r="92" spans="1:97" s="99" customFormat="1" ht="18" customHeight="1" x14ac:dyDescent="0.3">
      <c r="A92" s="308"/>
      <c r="B92" s="308"/>
      <c r="C92" s="45"/>
      <c r="D92" s="44"/>
      <c r="E92" s="131"/>
      <c r="F92" s="292"/>
      <c r="G92" s="293"/>
      <c r="H92" s="46"/>
      <c r="I92" s="46"/>
      <c r="J92" s="275"/>
      <c r="K92" s="276"/>
      <c r="L92" s="56"/>
      <c r="M92" s="56"/>
      <c r="N92" s="56"/>
      <c r="O92" s="56"/>
      <c r="P92" s="56"/>
      <c r="Q92" s="56"/>
      <c r="R92" s="56"/>
      <c r="S92" s="110" t="str">
        <f t="shared" si="34"/>
        <v/>
      </c>
      <c r="T92" s="110">
        <f t="shared" si="35"/>
        <v>0</v>
      </c>
      <c r="U92" s="111" t="str">
        <f t="shared" si="36"/>
        <v/>
      </c>
      <c r="V92" s="111" t="str">
        <f t="shared" si="37"/>
        <v/>
      </c>
      <c r="W92" s="112">
        <f t="shared" si="38"/>
        <v>0</v>
      </c>
      <c r="X92" s="182" t="str">
        <f t="shared" si="39"/>
        <v/>
      </c>
      <c r="Y92" s="150"/>
      <c r="Z92" s="54"/>
      <c r="AA92" s="54"/>
      <c r="AB92" s="49">
        <f t="shared" si="40"/>
        <v>0</v>
      </c>
      <c r="AC92" s="54"/>
      <c r="AD92" s="54"/>
      <c r="AE92" s="49">
        <f t="shared" si="41"/>
        <v>0</v>
      </c>
      <c r="AF92" s="54"/>
      <c r="AG92" s="54"/>
      <c r="AH92" s="49">
        <f t="shared" si="42"/>
        <v>0</v>
      </c>
      <c r="AI92" s="54"/>
      <c r="AJ92" s="54"/>
      <c r="AK92" s="49">
        <f t="shared" si="43"/>
        <v>0</v>
      </c>
      <c r="AL92" s="54"/>
      <c r="AM92" s="54"/>
      <c r="AN92" s="49">
        <f t="shared" si="44"/>
        <v>0</v>
      </c>
      <c r="AO92" s="151">
        <f t="shared" si="45"/>
        <v>0</v>
      </c>
      <c r="AP92" s="54"/>
      <c r="AQ92" s="54"/>
      <c r="AR92" s="49">
        <f t="shared" si="46"/>
        <v>0</v>
      </c>
      <c r="AS92" s="54"/>
      <c r="AT92" s="54"/>
      <c r="AU92" s="49">
        <f t="shared" si="47"/>
        <v>0</v>
      </c>
      <c r="AV92" s="54"/>
      <c r="AW92" s="54"/>
      <c r="AX92" s="49">
        <f t="shared" si="48"/>
        <v>0</v>
      </c>
      <c r="AY92" s="54"/>
      <c r="AZ92" s="54"/>
      <c r="BA92" s="49">
        <f t="shared" si="49"/>
        <v>0</v>
      </c>
      <c r="BB92" s="54"/>
      <c r="BC92" s="54"/>
      <c r="BD92" s="49">
        <f t="shared" si="50"/>
        <v>0</v>
      </c>
      <c r="BE92" s="152">
        <f t="shared" si="51"/>
        <v>0</v>
      </c>
      <c r="BF92" s="153"/>
      <c r="BG92" s="153"/>
      <c r="BH92" s="18">
        <f t="shared" si="52"/>
        <v>0</v>
      </c>
      <c r="BI92" s="153"/>
      <c r="BJ92" s="153"/>
      <c r="BK92" s="18">
        <f t="shared" si="53"/>
        <v>0</v>
      </c>
      <c r="BL92" s="153"/>
      <c r="BM92" s="153"/>
      <c r="BN92" s="18">
        <f t="shared" si="54"/>
        <v>0</v>
      </c>
      <c r="BO92" s="153"/>
      <c r="BP92" s="153"/>
      <c r="BQ92" s="18">
        <f t="shared" si="55"/>
        <v>0</v>
      </c>
      <c r="BR92" s="153"/>
      <c r="BS92" s="153"/>
      <c r="BT92" s="18">
        <f t="shared" si="56"/>
        <v>0</v>
      </c>
      <c r="BU92" s="152">
        <f t="shared" si="57"/>
        <v>0</v>
      </c>
      <c r="BV92" s="48"/>
      <c r="BW92" s="48"/>
      <c r="BX92" s="48"/>
      <c r="BY92" s="48"/>
      <c r="BZ92" s="48"/>
      <c r="CA92" s="48"/>
      <c r="CB92" s="48"/>
      <c r="CC92" s="48"/>
      <c r="CD92" s="48"/>
      <c r="CE92" s="48"/>
      <c r="CF92" s="48"/>
      <c r="CG92" s="48"/>
      <c r="CH92" s="48"/>
      <c r="CI92" s="48"/>
      <c r="CJ92" s="113">
        <f t="shared" si="58"/>
        <v>0</v>
      </c>
      <c r="CK92" s="152">
        <f t="shared" si="59"/>
        <v>0</v>
      </c>
      <c r="CL92" s="154"/>
      <c r="CM92" s="156" t="str">
        <f t="shared" si="32"/>
        <v/>
      </c>
      <c r="CN92" s="157" t="str">
        <f t="shared" si="33"/>
        <v/>
      </c>
      <c r="CO92" s="157" t="str">
        <f t="shared" si="60"/>
        <v/>
      </c>
      <c r="CP92" s="151">
        <f t="shared" si="61"/>
        <v>0</v>
      </c>
      <c r="CQ92" s="73" t="str">
        <f>IF(ISBLANK('ÁREA MEJORA COMPETENCIAL'!R92),"",IF(CO92="","",SUM(CP92,-CO92)))</f>
        <v/>
      </c>
      <c r="CR92" s="224" t="str">
        <f>IF(ISBLANK('ÁREA MEJORA COMPETENCIAL'!R92),"",IF(CO92="","VER RESULTADOS",(CP92/CO92)))</f>
        <v/>
      </c>
      <c r="CS92" s="128"/>
    </row>
    <row r="93" spans="1:97" s="99" customFormat="1" ht="18" customHeight="1" x14ac:dyDescent="0.3">
      <c r="A93" s="308"/>
      <c r="B93" s="308"/>
      <c r="C93" s="45"/>
      <c r="D93" s="44"/>
      <c r="E93" s="131"/>
      <c r="F93" s="292"/>
      <c r="G93" s="293"/>
      <c r="H93" s="46"/>
      <c r="I93" s="46"/>
      <c r="J93" s="275"/>
      <c r="K93" s="276"/>
      <c r="L93" s="56"/>
      <c r="M93" s="56"/>
      <c r="N93" s="56"/>
      <c r="O93" s="56"/>
      <c r="P93" s="56"/>
      <c r="Q93" s="56"/>
      <c r="R93" s="56"/>
      <c r="S93" s="110" t="str">
        <f t="shared" si="34"/>
        <v/>
      </c>
      <c r="T93" s="110">
        <f t="shared" si="35"/>
        <v>0</v>
      </c>
      <c r="U93" s="111" t="str">
        <f t="shared" si="36"/>
        <v/>
      </c>
      <c r="V93" s="111" t="str">
        <f t="shared" si="37"/>
        <v/>
      </c>
      <c r="W93" s="112">
        <f t="shared" si="38"/>
        <v>0</v>
      </c>
      <c r="X93" s="182" t="str">
        <f t="shared" si="39"/>
        <v/>
      </c>
      <c r="Y93" s="150"/>
      <c r="Z93" s="54"/>
      <c r="AA93" s="54"/>
      <c r="AB93" s="49">
        <f t="shared" si="40"/>
        <v>0</v>
      </c>
      <c r="AC93" s="54"/>
      <c r="AD93" s="54"/>
      <c r="AE93" s="49">
        <f t="shared" si="41"/>
        <v>0</v>
      </c>
      <c r="AF93" s="54"/>
      <c r="AG93" s="54"/>
      <c r="AH93" s="49">
        <f t="shared" si="42"/>
        <v>0</v>
      </c>
      <c r="AI93" s="54"/>
      <c r="AJ93" s="54"/>
      <c r="AK93" s="49">
        <f t="shared" si="43"/>
        <v>0</v>
      </c>
      <c r="AL93" s="54"/>
      <c r="AM93" s="54"/>
      <c r="AN93" s="49">
        <f t="shared" si="44"/>
        <v>0</v>
      </c>
      <c r="AO93" s="151">
        <f t="shared" si="45"/>
        <v>0</v>
      </c>
      <c r="AP93" s="54"/>
      <c r="AQ93" s="54"/>
      <c r="AR93" s="49">
        <f t="shared" si="46"/>
        <v>0</v>
      </c>
      <c r="AS93" s="54"/>
      <c r="AT93" s="54"/>
      <c r="AU93" s="49">
        <f t="shared" si="47"/>
        <v>0</v>
      </c>
      <c r="AV93" s="54"/>
      <c r="AW93" s="54"/>
      <c r="AX93" s="49">
        <f t="shared" si="48"/>
        <v>0</v>
      </c>
      <c r="AY93" s="54"/>
      <c r="AZ93" s="54"/>
      <c r="BA93" s="49">
        <f t="shared" si="49"/>
        <v>0</v>
      </c>
      <c r="BB93" s="54"/>
      <c r="BC93" s="54"/>
      <c r="BD93" s="49">
        <f t="shared" si="50"/>
        <v>0</v>
      </c>
      <c r="BE93" s="152">
        <f t="shared" si="51"/>
        <v>0</v>
      </c>
      <c r="BF93" s="153"/>
      <c r="BG93" s="153"/>
      <c r="BH93" s="18">
        <f t="shared" si="52"/>
        <v>0</v>
      </c>
      <c r="BI93" s="153"/>
      <c r="BJ93" s="153"/>
      <c r="BK93" s="18">
        <f t="shared" si="53"/>
        <v>0</v>
      </c>
      <c r="BL93" s="153"/>
      <c r="BM93" s="153"/>
      <c r="BN93" s="18">
        <f t="shared" si="54"/>
        <v>0</v>
      </c>
      <c r="BO93" s="153"/>
      <c r="BP93" s="153"/>
      <c r="BQ93" s="18">
        <f t="shared" si="55"/>
        <v>0</v>
      </c>
      <c r="BR93" s="153"/>
      <c r="BS93" s="153"/>
      <c r="BT93" s="18">
        <f t="shared" si="56"/>
        <v>0</v>
      </c>
      <c r="BU93" s="152">
        <f t="shared" si="57"/>
        <v>0</v>
      </c>
      <c r="BV93" s="48"/>
      <c r="BW93" s="48"/>
      <c r="BX93" s="48"/>
      <c r="BY93" s="48"/>
      <c r="BZ93" s="48"/>
      <c r="CA93" s="48"/>
      <c r="CB93" s="48"/>
      <c r="CC93" s="48"/>
      <c r="CD93" s="48"/>
      <c r="CE93" s="48"/>
      <c r="CF93" s="48"/>
      <c r="CG93" s="48"/>
      <c r="CH93" s="48"/>
      <c r="CI93" s="48"/>
      <c r="CJ93" s="113">
        <f t="shared" si="58"/>
        <v>0</v>
      </c>
      <c r="CK93" s="152">
        <f t="shared" si="59"/>
        <v>0</v>
      </c>
      <c r="CL93" s="154"/>
      <c r="CM93" s="156" t="str">
        <f t="shared" si="32"/>
        <v/>
      </c>
      <c r="CN93" s="157" t="str">
        <f t="shared" si="33"/>
        <v/>
      </c>
      <c r="CO93" s="157" t="str">
        <f t="shared" si="60"/>
        <v/>
      </c>
      <c r="CP93" s="151">
        <f t="shared" si="61"/>
        <v>0</v>
      </c>
      <c r="CQ93" s="73" t="str">
        <f>IF(ISBLANK('ÁREA MEJORA COMPETENCIAL'!R93),"",IF(CO93="","",SUM(CP93,-CO93)))</f>
        <v/>
      </c>
      <c r="CR93" s="224" t="str">
        <f>IF(ISBLANK('ÁREA MEJORA COMPETENCIAL'!R93),"",IF(CO93="","VER RESULTADOS",(CP93/CO93)))</f>
        <v/>
      </c>
      <c r="CS93" s="128"/>
    </row>
    <row r="94" spans="1:97" s="99" customFormat="1" ht="18" customHeight="1" x14ac:dyDescent="0.3">
      <c r="A94" s="308"/>
      <c r="B94" s="308"/>
      <c r="C94" s="45"/>
      <c r="D94" s="44"/>
      <c r="E94" s="131"/>
      <c r="F94" s="292"/>
      <c r="G94" s="293"/>
      <c r="H94" s="46"/>
      <c r="I94" s="46"/>
      <c r="J94" s="275"/>
      <c r="K94" s="276"/>
      <c r="L94" s="56"/>
      <c r="M94" s="56"/>
      <c r="N94" s="56"/>
      <c r="O94" s="56"/>
      <c r="P94" s="56"/>
      <c r="Q94" s="56"/>
      <c r="R94" s="56"/>
      <c r="S94" s="110" t="str">
        <f t="shared" si="34"/>
        <v/>
      </c>
      <c r="T94" s="110">
        <f t="shared" si="35"/>
        <v>0</v>
      </c>
      <c r="U94" s="111" t="str">
        <f t="shared" si="36"/>
        <v/>
      </c>
      <c r="V94" s="111" t="str">
        <f t="shared" si="37"/>
        <v/>
      </c>
      <c r="W94" s="112">
        <f t="shared" si="38"/>
        <v>0</v>
      </c>
      <c r="X94" s="182" t="str">
        <f t="shared" si="39"/>
        <v/>
      </c>
      <c r="Y94" s="150"/>
      <c r="Z94" s="54"/>
      <c r="AA94" s="54"/>
      <c r="AB94" s="49">
        <f t="shared" si="40"/>
        <v>0</v>
      </c>
      <c r="AC94" s="54"/>
      <c r="AD94" s="54"/>
      <c r="AE94" s="49">
        <f t="shared" si="41"/>
        <v>0</v>
      </c>
      <c r="AF94" s="54"/>
      <c r="AG94" s="54"/>
      <c r="AH94" s="49">
        <f t="shared" si="42"/>
        <v>0</v>
      </c>
      <c r="AI94" s="54"/>
      <c r="AJ94" s="54"/>
      <c r="AK94" s="49">
        <f t="shared" si="43"/>
        <v>0</v>
      </c>
      <c r="AL94" s="54"/>
      <c r="AM94" s="54"/>
      <c r="AN94" s="49">
        <f t="shared" si="44"/>
        <v>0</v>
      </c>
      <c r="AO94" s="151">
        <f t="shared" si="45"/>
        <v>0</v>
      </c>
      <c r="AP94" s="54"/>
      <c r="AQ94" s="54"/>
      <c r="AR94" s="49">
        <f t="shared" si="46"/>
        <v>0</v>
      </c>
      <c r="AS94" s="54"/>
      <c r="AT94" s="54"/>
      <c r="AU94" s="49">
        <f t="shared" si="47"/>
        <v>0</v>
      </c>
      <c r="AV94" s="54"/>
      <c r="AW94" s="54"/>
      <c r="AX94" s="49">
        <f t="shared" si="48"/>
        <v>0</v>
      </c>
      <c r="AY94" s="54"/>
      <c r="AZ94" s="54"/>
      <c r="BA94" s="49">
        <f t="shared" si="49"/>
        <v>0</v>
      </c>
      <c r="BB94" s="54"/>
      <c r="BC94" s="54"/>
      <c r="BD94" s="49">
        <f t="shared" si="50"/>
        <v>0</v>
      </c>
      <c r="BE94" s="152">
        <f t="shared" si="51"/>
        <v>0</v>
      </c>
      <c r="BF94" s="153"/>
      <c r="BG94" s="153"/>
      <c r="BH94" s="18">
        <f t="shared" si="52"/>
        <v>0</v>
      </c>
      <c r="BI94" s="153"/>
      <c r="BJ94" s="153"/>
      <c r="BK94" s="18">
        <f t="shared" si="53"/>
        <v>0</v>
      </c>
      <c r="BL94" s="153"/>
      <c r="BM94" s="153"/>
      <c r="BN94" s="18">
        <f t="shared" si="54"/>
        <v>0</v>
      </c>
      <c r="BO94" s="153"/>
      <c r="BP94" s="153"/>
      <c r="BQ94" s="18">
        <f t="shared" si="55"/>
        <v>0</v>
      </c>
      <c r="BR94" s="153"/>
      <c r="BS94" s="153"/>
      <c r="BT94" s="18">
        <f t="shared" si="56"/>
        <v>0</v>
      </c>
      <c r="BU94" s="152">
        <f t="shared" si="57"/>
        <v>0</v>
      </c>
      <c r="BV94" s="48"/>
      <c r="BW94" s="48"/>
      <c r="BX94" s="48"/>
      <c r="BY94" s="48"/>
      <c r="BZ94" s="48"/>
      <c r="CA94" s="48"/>
      <c r="CB94" s="48"/>
      <c r="CC94" s="48"/>
      <c r="CD94" s="48"/>
      <c r="CE94" s="48"/>
      <c r="CF94" s="48"/>
      <c r="CG94" s="48"/>
      <c r="CH94" s="48"/>
      <c r="CI94" s="48"/>
      <c r="CJ94" s="113">
        <f t="shared" si="58"/>
        <v>0</v>
      </c>
      <c r="CK94" s="152">
        <f t="shared" si="59"/>
        <v>0</v>
      </c>
      <c r="CL94" s="154"/>
      <c r="CM94" s="156" t="str">
        <f t="shared" si="32"/>
        <v/>
      </c>
      <c r="CN94" s="157" t="str">
        <f t="shared" si="33"/>
        <v/>
      </c>
      <c r="CO94" s="157" t="str">
        <f t="shared" si="60"/>
        <v/>
      </c>
      <c r="CP94" s="151">
        <f t="shared" si="61"/>
        <v>0</v>
      </c>
      <c r="CQ94" s="73" t="str">
        <f>IF(ISBLANK('ÁREA MEJORA COMPETENCIAL'!R94),"",IF(CO94="","",SUM(CP94,-CO94)))</f>
        <v/>
      </c>
      <c r="CR94" s="224" t="str">
        <f>IF(ISBLANK('ÁREA MEJORA COMPETENCIAL'!R94),"",IF(CO94="","VER RESULTADOS",(CP94/CO94)))</f>
        <v/>
      </c>
      <c r="CS94" s="128"/>
    </row>
    <row r="95" spans="1:97" s="99" customFormat="1" ht="18" customHeight="1" x14ac:dyDescent="0.3">
      <c r="A95" s="308"/>
      <c r="B95" s="308"/>
      <c r="C95" s="45"/>
      <c r="D95" s="44"/>
      <c r="E95" s="131"/>
      <c r="F95" s="292"/>
      <c r="G95" s="293"/>
      <c r="H95" s="46"/>
      <c r="I95" s="46"/>
      <c r="J95" s="275"/>
      <c r="K95" s="276"/>
      <c r="L95" s="56"/>
      <c r="M95" s="56"/>
      <c r="N95" s="56"/>
      <c r="O95" s="56"/>
      <c r="P95" s="56"/>
      <c r="Q95" s="56"/>
      <c r="R95" s="56"/>
      <c r="S95" s="110" t="str">
        <f t="shared" si="34"/>
        <v/>
      </c>
      <c r="T95" s="110">
        <f t="shared" si="35"/>
        <v>0</v>
      </c>
      <c r="U95" s="111" t="str">
        <f t="shared" si="36"/>
        <v/>
      </c>
      <c r="V95" s="111" t="str">
        <f t="shared" si="37"/>
        <v/>
      </c>
      <c r="W95" s="112">
        <f t="shared" si="38"/>
        <v>0</v>
      </c>
      <c r="X95" s="182" t="str">
        <f t="shared" si="39"/>
        <v/>
      </c>
      <c r="Y95" s="150"/>
      <c r="Z95" s="54"/>
      <c r="AA95" s="54"/>
      <c r="AB95" s="49">
        <f t="shared" si="40"/>
        <v>0</v>
      </c>
      <c r="AC95" s="54"/>
      <c r="AD95" s="54"/>
      <c r="AE95" s="49">
        <f t="shared" si="41"/>
        <v>0</v>
      </c>
      <c r="AF95" s="54"/>
      <c r="AG95" s="54"/>
      <c r="AH95" s="49">
        <f t="shared" si="42"/>
        <v>0</v>
      </c>
      <c r="AI95" s="54"/>
      <c r="AJ95" s="54"/>
      <c r="AK95" s="49">
        <f t="shared" si="43"/>
        <v>0</v>
      </c>
      <c r="AL95" s="54"/>
      <c r="AM95" s="54"/>
      <c r="AN95" s="49">
        <f t="shared" si="44"/>
        <v>0</v>
      </c>
      <c r="AO95" s="151">
        <f t="shared" si="45"/>
        <v>0</v>
      </c>
      <c r="AP95" s="54"/>
      <c r="AQ95" s="54"/>
      <c r="AR95" s="49">
        <f t="shared" si="46"/>
        <v>0</v>
      </c>
      <c r="AS95" s="54"/>
      <c r="AT95" s="54"/>
      <c r="AU95" s="49">
        <f t="shared" si="47"/>
        <v>0</v>
      </c>
      <c r="AV95" s="54"/>
      <c r="AW95" s="54"/>
      <c r="AX95" s="49">
        <f t="shared" si="48"/>
        <v>0</v>
      </c>
      <c r="AY95" s="54"/>
      <c r="AZ95" s="54"/>
      <c r="BA95" s="49">
        <f t="shared" si="49"/>
        <v>0</v>
      </c>
      <c r="BB95" s="54"/>
      <c r="BC95" s="54"/>
      <c r="BD95" s="49">
        <f t="shared" si="50"/>
        <v>0</v>
      </c>
      <c r="BE95" s="152">
        <f t="shared" si="51"/>
        <v>0</v>
      </c>
      <c r="BF95" s="153"/>
      <c r="BG95" s="153"/>
      <c r="BH95" s="18">
        <f t="shared" si="52"/>
        <v>0</v>
      </c>
      <c r="BI95" s="153"/>
      <c r="BJ95" s="153"/>
      <c r="BK95" s="18">
        <f t="shared" si="53"/>
        <v>0</v>
      </c>
      <c r="BL95" s="153"/>
      <c r="BM95" s="153"/>
      <c r="BN95" s="18">
        <f t="shared" si="54"/>
        <v>0</v>
      </c>
      <c r="BO95" s="153"/>
      <c r="BP95" s="153"/>
      <c r="BQ95" s="18">
        <f t="shared" si="55"/>
        <v>0</v>
      </c>
      <c r="BR95" s="153"/>
      <c r="BS95" s="153"/>
      <c r="BT95" s="18">
        <f t="shared" si="56"/>
        <v>0</v>
      </c>
      <c r="BU95" s="152">
        <f t="shared" si="57"/>
        <v>0</v>
      </c>
      <c r="BV95" s="48"/>
      <c r="BW95" s="48"/>
      <c r="BX95" s="48"/>
      <c r="BY95" s="48"/>
      <c r="BZ95" s="48"/>
      <c r="CA95" s="48"/>
      <c r="CB95" s="48"/>
      <c r="CC95" s="48"/>
      <c r="CD95" s="48"/>
      <c r="CE95" s="48"/>
      <c r="CF95" s="48"/>
      <c r="CG95" s="48"/>
      <c r="CH95" s="48"/>
      <c r="CI95" s="48"/>
      <c r="CJ95" s="113">
        <f t="shared" si="58"/>
        <v>0</v>
      </c>
      <c r="CK95" s="152">
        <f t="shared" si="59"/>
        <v>0</v>
      </c>
      <c r="CL95" s="154"/>
      <c r="CM95" s="156" t="str">
        <f t="shared" si="32"/>
        <v/>
      </c>
      <c r="CN95" s="157" t="str">
        <f t="shared" si="33"/>
        <v/>
      </c>
      <c r="CO95" s="157" t="str">
        <f t="shared" si="60"/>
        <v/>
      </c>
      <c r="CP95" s="151">
        <f t="shared" si="61"/>
        <v>0</v>
      </c>
      <c r="CQ95" s="73" t="str">
        <f>IF(ISBLANK('ÁREA MEJORA COMPETENCIAL'!R95),"",IF(CO95="","",SUM(CP95,-CO95)))</f>
        <v/>
      </c>
      <c r="CR95" s="224" t="str">
        <f>IF(ISBLANK('ÁREA MEJORA COMPETENCIAL'!R95),"",IF(CO95="","VER RESULTADOS",(CP95/CO95)))</f>
        <v/>
      </c>
      <c r="CS95" s="128"/>
    </row>
    <row r="96" spans="1:97" s="99" customFormat="1" ht="18" customHeight="1" x14ac:dyDescent="0.3">
      <c r="A96" s="308"/>
      <c r="B96" s="308"/>
      <c r="C96" s="45"/>
      <c r="D96" s="44"/>
      <c r="E96" s="131"/>
      <c r="F96" s="292"/>
      <c r="G96" s="293"/>
      <c r="H96" s="46"/>
      <c r="I96" s="46"/>
      <c r="J96" s="275"/>
      <c r="K96" s="276"/>
      <c r="L96" s="56"/>
      <c r="M96" s="56"/>
      <c r="N96" s="56"/>
      <c r="O96" s="56"/>
      <c r="P96" s="56"/>
      <c r="Q96" s="56"/>
      <c r="R96" s="56"/>
      <c r="S96" s="110" t="str">
        <f t="shared" si="34"/>
        <v/>
      </c>
      <c r="T96" s="110">
        <f t="shared" si="35"/>
        <v>0</v>
      </c>
      <c r="U96" s="111" t="str">
        <f t="shared" si="36"/>
        <v/>
      </c>
      <c r="V96" s="111" t="str">
        <f t="shared" si="37"/>
        <v/>
      </c>
      <c r="W96" s="112">
        <f t="shared" si="38"/>
        <v>0</v>
      </c>
      <c r="X96" s="182" t="str">
        <f t="shared" si="39"/>
        <v/>
      </c>
      <c r="Y96" s="150"/>
      <c r="Z96" s="54"/>
      <c r="AA96" s="54"/>
      <c r="AB96" s="49">
        <f t="shared" si="40"/>
        <v>0</v>
      </c>
      <c r="AC96" s="54"/>
      <c r="AD96" s="54"/>
      <c r="AE96" s="49">
        <f t="shared" si="41"/>
        <v>0</v>
      </c>
      <c r="AF96" s="54"/>
      <c r="AG96" s="54"/>
      <c r="AH96" s="49">
        <f t="shared" si="42"/>
        <v>0</v>
      </c>
      <c r="AI96" s="54"/>
      <c r="AJ96" s="54"/>
      <c r="AK96" s="49">
        <f t="shared" si="43"/>
        <v>0</v>
      </c>
      <c r="AL96" s="54"/>
      <c r="AM96" s="54"/>
      <c r="AN96" s="49">
        <f t="shared" si="44"/>
        <v>0</v>
      </c>
      <c r="AO96" s="151">
        <f t="shared" si="45"/>
        <v>0</v>
      </c>
      <c r="AP96" s="54"/>
      <c r="AQ96" s="54"/>
      <c r="AR96" s="49">
        <f t="shared" si="46"/>
        <v>0</v>
      </c>
      <c r="AS96" s="54"/>
      <c r="AT96" s="54"/>
      <c r="AU96" s="49">
        <f t="shared" si="47"/>
        <v>0</v>
      </c>
      <c r="AV96" s="54"/>
      <c r="AW96" s="54"/>
      <c r="AX96" s="49">
        <f t="shared" si="48"/>
        <v>0</v>
      </c>
      <c r="AY96" s="54"/>
      <c r="AZ96" s="54"/>
      <c r="BA96" s="49">
        <f t="shared" si="49"/>
        <v>0</v>
      </c>
      <c r="BB96" s="54"/>
      <c r="BC96" s="54"/>
      <c r="BD96" s="49">
        <f t="shared" si="50"/>
        <v>0</v>
      </c>
      <c r="BE96" s="152">
        <f t="shared" si="51"/>
        <v>0</v>
      </c>
      <c r="BF96" s="153"/>
      <c r="BG96" s="153"/>
      <c r="BH96" s="18">
        <f t="shared" si="52"/>
        <v>0</v>
      </c>
      <c r="BI96" s="153"/>
      <c r="BJ96" s="153"/>
      <c r="BK96" s="18">
        <f t="shared" si="53"/>
        <v>0</v>
      </c>
      <c r="BL96" s="153"/>
      <c r="BM96" s="153"/>
      <c r="BN96" s="18">
        <f t="shared" si="54"/>
        <v>0</v>
      </c>
      <c r="BO96" s="153"/>
      <c r="BP96" s="153"/>
      <c r="BQ96" s="18">
        <f t="shared" si="55"/>
        <v>0</v>
      </c>
      <c r="BR96" s="153"/>
      <c r="BS96" s="153"/>
      <c r="BT96" s="18">
        <f t="shared" si="56"/>
        <v>0</v>
      </c>
      <c r="BU96" s="152">
        <f t="shared" si="57"/>
        <v>0</v>
      </c>
      <c r="BV96" s="48"/>
      <c r="BW96" s="48"/>
      <c r="BX96" s="48"/>
      <c r="BY96" s="48"/>
      <c r="BZ96" s="48"/>
      <c r="CA96" s="48"/>
      <c r="CB96" s="48"/>
      <c r="CC96" s="48"/>
      <c r="CD96" s="48"/>
      <c r="CE96" s="48"/>
      <c r="CF96" s="48"/>
      <c r="CG96" s="48"/>
      <c r="CH96" s="48"/>
      <c r="CI96" s="48"/>
      <c r="CJ96" s="113">
        <f t="shared" si="58"/>
        <v>0</v>
      </c>
      <c r="CK96" s="152">
        <f t="shared" si="59"/>
        <v>0</v>
      </c>
      <c r="CL96" s="154"/>
      <c r="CM96" s="156" t="str">
        <f t="shared" si="32"/>
        <v/>
      </c>
      <c r="CN96" s="157" t="str">
        <f t="shared" si="33"/>
        <v/>
      </c>
      <c r="CO96" s="157" t="str">
        <f t="shared" si="60"/>
        <v/>
      </c>
      <c r="CP96" s="151">
        <f t="shared" si="61"/>
        <v>0</v>
      </c>
      <c r="CQ96" s="73" t="str">
        <f>IF(ISBLANK('ÁREA MEJORA COMPETENCIAL'!R96),"",IF(CO96="","",SUM(CP96,-CO96)))</f>
        <v/>
      </c>
      <c r="CR96" s="224" t="str">
        <f>IF(ISBLANK('ÁREA MEJORA COMPETENCIAL'!R96),"",IF(CO96="","VER RESULTADOS",(CP96/CO96)))</f>
        <v/>
      </c>
      <c r="CS96" s="128"/>
    </row>
    <row r="97" spans="1:97" s="99" customFormat="1" ht="18" customHeight="1" x14ac:dyDescent="0.3">
      <c r="A97" s="308"/>
      <c r="B97" s="308"/>
      <c r="C97" s="45"/>
      <c r="D97" s="44"/>
      <c r="E97" s="131"/>
      <c r="F97" s="292"/>
      <c r="G97" s="293"/>
      <c r="H97" s="46"/>
      <c r="I97" s="46"/>
      <c r="J97" s="275"/>
      <c r="K97" s="276"/>
      <c r="L97" s="56"/>
      <c r="M97" s="56"/>
      <c r="N97" s="56"/>
      <c r="O97" s="56"/>
      <c r="P97" s="56"/>
      <c r="Q97" s="56"/>
      <c r="R97" s="56"/>
      <c r="S97" s="110" t="str">
        <f t="shared" si="34"/>
        <v/>
      </c>
      <c r="T97" s="110">
        <f t="shared" si="35"/>
        <v>0</v>
      </c>
      <c r="U97" s="111" t="str">
        <f t="shared" si="36"/>
        <v/>
      </c>
      <c r="V97" s="111" t="str">
        <f t="shared" si="37"/>
        <v/>
      </c>
      <c r="W97" s="112">
        <f t="shared" si="38"/>
        <v>0</v>
      </c>
      <c r="X97" s="182" t="str">
        <f t="shared" si="39"/>
        <v/>
      </c>
      <c r="Y97" s="150"/>
      <c r="Z97" s="54"/>
      <c r="AA97" s="54"/>
      <c r="AB97" s="49">
        <f t="shared" si="40"/>
        <v>0</v>
      </c>
      <c r="AC97" s="54"/>
      <c r="AD97" s="54"/>
      <c r="AE97" s="49">
        <f t="shared" si="41"/>
        <v>0</v>
      </c>
      <c r="AF97" s="54"/>
      <c r="AG97" s="54"/>
      <c r="AH97" s="49">
        <f t="shared" si="42"/>
        <v>0</v>
      </c>
      <c r="AI97" s="54"/>
      <c r="AJ97" s="54"/>
      <c r="AK97" s="49">
        <f t="shared" si="43"/>
        <v>0</v>
      </c>
      <c r="AL97" s="54"/>
      <c r="AM97" s="54"/>
      <c r="AN97" s="49">
        <f t="shared" si="44"/>
        <v>0</v>
      </c>
      <c r="AO97" s="151">
        <f t="shared" si="45"/>
        <v>0</v>
      </c>
      <c r="AP97" s="54"/>
      <c r="AQ97" s="54"/>
      <c r="AR97" s="49">
        <f t="shared" si="46"/>
        <v>0</v>
      </c>
      <c r="AS97" s="54"/>
      <c r="AT97" s="54"/>
      <c r="AU97" s="49">
        <f t="shared" si="47"/>
        <v>0</v>
      </c>
      <c r="AV97" s="54"/>
      <c r="AW97" s="54"/>
      <c r="AX97" s="49">
        <f t="shared" si="48"/>
        <v>0</v>
      </c>
      <c r="AY97" s="54"/>
      <c r="AZ97" s="54"/>
      <c r="BA97" s="49">
        <f t="shared" si="49"/>
        <v>0</v>
      </c>
      <c r="BB97" s="54"/>
      <c r="BC97" s="54"/>
      <c r="BD97" s="49">
        <f t="shared" si="50"/>
        <v>0</v>
      </c>
      <c r="BE97" s="152">
        <f t="shared" si="51"/>
        <v>0</v>
      </c>
      <c r="BF97" s="153"/>
      <c r="BG97" s="153"/>
      <c r="BH97" s="18">
        <f t="shared" si="52"/>
        <v>0</v>
      </c>
      <c r="BI97" s="153"/>
      <c r="BJ97" s="153"/>
      <c r="BK97" s="18">
        <f t="shared" si="53"/>
        <v>0</v>
      </c>
      <c r="BL97" s="153"/>
      <c r="BM97" s="153"/>
      <c r="BN97" s="18">
        <f t="shared" si="54"/>
        <v>0</v>
      </c>
      <c r="BO97" s="153"/>
      <c r="BP97" s="153"/>
      <c r="BQ97" s="18">
        <f t="shared" si="55"/>
        <v>0</v>
      </c>
      <c r="BR97" s="153"/>
      <c r="BS97" s="153"/>
      <c r="BT97" s="18">
        <f t="shared" si="56"/>
        <v>0</v>
      </c>
      <c r="BU97" s="152">
        <f t="shared" si="57"/>
        <v>0</v>
      </c>
      <c r="BV97" s="48"/>
      <c r="BW97" s="48"/>
      <c r="BX97" s="48"/>
      <c r="BY97" s="48"/>
      <c r="BZ97" s="48"/>
      <c r="CA97" s="48"/>
      <c r="CB97" s="48"/>
      <c r="CC97" s="48"/>
      <c r="CD97" s="48"/>
      <c r="CE97" s="48"/>
      <c r="CF97" s="48"/>
      <c r="CG97" s="48"/>
      <c r="CH97" s="48"/>
      <c r="CI97" s="48"/>
      <c r="CJ97" s="113">
        <f t="shared" si="58"/>
        <v>0</v>
      </c>
      <c r="CK97" s="152">
        <f t="shared" si="59"/>
        <v>0</v>
      </c>
      <c r="CL97" s="154"/>
      <c r="CM97" s="156" t="str">
        <f t="shared" si="32"/>
        <v/>
      </c>
      <c r="CN97" s="157" t="str">
        <f t="shared" si="33"/>
        <v/>
      </c>
      <c r="CO97" s="157" t="str">
        <f t="shared" si="60"/>
        <v/>
      </c>
      <c r="CP97" s="151">
        <f t="shared" si="61"/>
        <v>0</v>
      </c>
      <c r="CQ97" s="73" t="str">
        <f>IF(ISBLANK('ÁREA MEJORA COMPETENCIAL'!R97),"",IF(CO97="","",SUM(CP97,-CO97)))</f>
        <v/>
      </c>
      <c r="CR97" s="224" t="str">
        <f>IF(ISBLANK('ÁREA MEJORA COMPETENCIAL'!R97),"",IF(CO97="","VER RESULTADOS",(CP97/CO97)))</f>
        <v/>
      </c>
      <c r="CS97" s="128"/>
    </row>
    <row r="98" spans="1:97" s="99" customFormat="1" ht="18" customHeight="1" x14ac:dyDescent="0.3">
      <c r="A98" s="308"/>
      <c r="B98" s="308"/>
      <c r="C98" s="45"/>
      <c r="D98" s="44"/>
      <c r="E98" s="131"/>
      <c r="F98" s="292"/>
      <c r="G98" s="293"/>
      <c r="H98" s="46"/>
      <c r="I98" s="46"/>
      <c r="J98" s="275"/>
      <c r="K98" s="276"/>
      <c r="L98" s="56"/>
      <c r="M98" s="56"/>
      <c r="N98" s="56"/>
      <c r="O98" s="56"/>
      <c r="P98" s="56"/>
      <c r="Q98" s="56"/>
      <c r="R98" s="56"/>
      <c r="S98" s="110" t="str">
        <f t="shared" si="34"/>
        <v/>
      </c>
      <c r="T98" s="110">
        <f t="shared" si="35"/>
        <v>0</v>
      </c>
      <c r="U98" s="111" t="str">
        <f t="shared" si="36"/>
        <v/>
      </c>
      <c r="V98" s="111" t="str">
        <f t="shared" si="37"/>
        <v/>
      </c>
      <c r="W98" s="112">
        <f t="shared" si="38"/>
        <v>0</v>
      </c>
      <c r="X98" s="182" t="str">
        <f t="shared" si="39"/>
        <v/>
      </c>
      <c r="Y98" s="150"/>
      <c r="Z98" s="54"/>
      <c r="AA98" s="54"/>
      <c r="AB98" s="49">
        <f t="shared" si="40"/>
        <v>0</v>
      </c>
      <c r="AC98" s="54"/>
      <c r="AD98" s="54"/>
      <c r="AE98" s="49">
        <f t="shared" si="41"/>
        <v>0</v>
      </c>
      <c r="AF98" s="54"/>
      <c r="AG98" s="54"/>
      <c r="AH98" s="49">
        <f t="shared" si="42"/>
        <v>0</v>
      </c>
      <c r="AI98" s="54"/>
      <c r="AJ98" s="54"/>
      <c r="AK98" s="49">
        <f t="shared" si="43"/>
        <v>0</v>
      </c>
      <c r="AL98" s="54"/>
      <c r="AM98" s="54"/>
      <c r="AN98" s="49">
        <f t="shared" si="44"/>
        <v>0</v>
      </c>
      <c r="AO98" s="151">
        <f t="shared" si="45"/>
        <v>0</v>
      </c>
      <c r="AP98" s="54"/>
      <c r="AQ98" s="54"/>
      <c r="AR98" s="49">
        <f t="shared" si="46"/>
        <v>0</v>
      </c>
      <c r="AS98" s="54"/>
      <c r="AT98" s="54"/>
      <c r="AU98" s="49">
        <f t="shared" si="47"/>
        <v>0</v>
      </c>
      <c r="AV98" s="54"/>
      <c r="AW98" s="54"/>
      <c r="AX98" s="49">
        <f t="shared" si="48"/>
        <v>0</v>
      </c>
      <c r="AY98" s="54"/>
      <c r="AZ98" s="54"/>
      <c r="BA98" s="49">
        <f t="shared" si="49"/>
        <v>0</v>
      </c>
      <c r="BB98" s="54"/>
      <c r="BC98" s="54"/>
      <c r="BD98" s="49">
        <f t="shared" si="50"/>
        <v>0</v>
      </c>
      <c r="BE98" s="152">
        <f t="shared" si="51"/>
        <v>0</v>
      </c>
      <c r="BF98" s="153"/>
      <c r="BG98" s="153"/>
      <c r="BH98" s="18">
        <f t="shared" si="52"/>
        <v>0</v>
      </c>
      <c r="BI98" s="153"/>
      <c r="BJ98" s="153"/>
      <c r="BK98" s="18">
        <f t="shared" si="53"/>
        <v>0</v>
      </c>
      <c r="BL98" s="153"/>
      <c r="BM98" s="153"/>
      <c r="BN98" s="18">
        <f t="shared" si="54"/>
        <v>0</v>
      </c>
      <c r="BO98" s="153"/>
      <c r="BP98" s="153"/>
      <c r="BQ98" s="18">
        <f t="shared" si="55"/>
        <v>0</v>
      </c>
      <c r="BR98" s="153"/>
      <c r="BS98" s="153"/>
      <c r="BT98" s="18">
        <f t="shared" si="56"/>
        <v>0</v>
      </c>
      <c r="BU98" s="152">
        <f t="shared" si="57"/>
        <v>0</v>
      </c>
      <c r="BV98" s="48"/>
      <c r="BW98" s="48"/>
      <c r="BX98" s="48"/>
      <c r="BY98" s="48"/>
      <c r="BZ98" s="48"/>
      <c r="CA98" s="48"/>
      <c r="CB98" s="48"/>
      <c r="CC98" s="48"/>
      <c r="CD98" s="48"/>
      <c r="CE98" s="48"/>
      <c r="CF98" s="48"/>
      <c r="CG98" s="48"/>
      <c r="CH98" s="48"/>
      <c r="CI98" s="48"/>
      <c r="CJ98" s="113">
        <f t="shared" si="58"/>
        <v>0</v>
      </c>
      <c r="CK98" s="152">
        <f t="shared" si="59"/>
        <v>0</v>
      </c>
      <c r="CL98" s="154"/>
      <c r="CM98" s="156" t="str">
        <f t="shared" si="32"/>
        <v/>
      </c>
      <c r="CN98" s="157" t="str">
        <f t="shared" si="33"/>
        <v/>
      </c>
      <c r="CO98" s="157" t="str">
        <f t="shared" si="60"/>
        <v/>
      </c>
      <c r="CP98" s="151">
        <f t="shared" si="61"/>
        <v>0</v>
      </c>
      <c r="CQ98" s="73" t="str">
        <f>IF(ISBLANK('ÁREA MEJORA COMPETENCIAL'!R98),"",IF(CO98="","",SUM(CP98,-CO98)))</f>
        <v/>
      </c>
      <c r="CR98" s="224" t="str">
        <f>IF(ISBLANK('ÁREA MEJORA COMPETENCIAL'!R98),"",IF(CO98="","VER RESULTADOS",(CP98/CO98)))</f>
        <v/>
      </c>
      <c r="CS98" s="128"/>
    </row>
    <row r="99" spans="1:97" s="99" customFormat="1" ht="18" customHeight="1" x14ac:dyDescent="0.3">
      <c r="A99" s="308"/>
      <c r="B99" s="308"/>
      <c r="C99" s="45"/>
      <c r="D99" s="44"/>
      <c r="E99" s="131"/>
      <c r="F99" s="292"/>
      <c r="G99" s="293"/>
      <c r="H99" s="46"/>
      <c r="I99" s="46"/>
      <c r="J99" s="275"/>
      <c r="K99" s="276"/>
      <c r="L99" s="56"/>
      <c r="M99" s="56"/>
      <c r="N99" s="56"/>
      <c r="O99" s="56"/>
      <c r="P99" s="56"/>
      <c r="Q99" s="56"/>
      <c r="R99" s="56"/>
      <c r="S99" s="110" t="str">
        <f t="shared" si="34"/>
        <v/>
      </c>
      <c r="T99" s="110">
        <f t="shared" si="35"/>
        <v>0</v>
      </c>
      <c r="U99" s="111" t="str">
        <f t="shared" si="36"/>
        <v/>
      </c>
      <c r="V99" s="111" t="str">
        <f t="shared" si="37"/>
        <v/>
      </c>
      <c r="W99" s="112">
        <f t="shared" si="38"/>
        <v>0</v>
      </c>
      <c r="X99" s="182" t="str">
        <f t="shared" si="39"/>
        <v/>
      </c>
      <c r="Y99" s="150"/>
      <c r="Z99" s="54"/>
      <c r="AA99" s="54"/>
      <c r="AB99" s="49">
        <f t="shared" si="40"/>
        <v>0</v>
      </c>
      <c r="AC99" s="54"/>
      <c r="AD99" s="54"/>
      <c r="AE99" s="49">
        <f t="shared" si="41"/>
        <v>0</v>
      </c>
      <c r="AF99" s="54"/>
      <c r="AG99" s="54"/>
      <c r="AH99" s="49">
        <f t="shared" si="42"/>
        <v>0</v>
      </c>
      <c r="AI99" s="54"/>
      <c r="AJ99" s="54"/>
      <c r="AK99" s="49">
        <f t="shared" si="43"/>
        <v>0</v>
      </c>
      <c r="AL99" s="54"/>
      <c r="AM99" s="54"/>
      <c r="AN99" s="49">
        <f t="shared" si="44"/>
        <v>0</v>
      </c>
      <c r="AO99" s="151">
        <f t="shared" si="45"/>
        <v>0</v>
      </c>
      <c r="AP99" s="54"/>
      <c r="AQ99" s="54"/>
      <c r="AR99" s="49">
        <f t="shared" si="46"/>
        <v>0</v>
      </c>
      <c r="AS99" s="54"/>
      <c r="AT99" s="54"/>
      <c r="AU99" s="49">
        <f t="shared" si="47"/>
        <v>0</v>
      </c>
      <c r="AV99" s="54"/>
      <c r="AW99" s="54"/>
      <c r="AX99" s="49">
        <f t="shared" si="48"/>
        <v>0</v>
      </c>
      <c r="AY99" s="54"/>
      <c r="AZ99" s="54"/>
      <c r="BA99" s="49">
        <f t="shared" si="49"/>
        <v>0</v>
      </c>
      <c r="BB99" s="54"/>
      <c r="BC99" s="54"/>
      <c r="BD99" s="49">
        <f t="shared" si="50"/>
        <v>0</v>
      </c>
      <c r="BE99" s="152">
        <f t="shared" si="51"/>
        <v>0</v>
      </c>
      <c r="BF99" s="153"/>
      <c r="BG99" s="153"/>
      <c r="BH99" s="18">
        <f t="shared" si="52"/>
        <v>0</v>
      </c>
      <c r="BI99" s="153"/>
      <c r="BJ99" s="153"/>
      <c r="BK99" s="18">
        <f t="shared" si="53"/>
        <v>0</v>
      </c>
      <c r="BL99" s="153"/>
      <c r="BM99" s="153"/>
      <c r="BN99" s="18">
        <f t="shared" si="54"/>
        <v>0</v>
      </c>
      <c r="BO99" s="153"/>
      <c r="BP99" s="153"/>
      <c r="BQ99" s="18">
        <f t="shared" si="55"/>
        <v>0</v>
      </c>
      <c r="BR99" s="153"/>
      <c r="BS99" s="153"/>
      <c r="BT99" s="18">
        <f t="shared" si="56"/>
        <v>0</v>
      </c>
      <c r="BU99" s="152">
        <f t="shared" si="57"/>
        <v>0</v>
      </c>
      <c r="BV99" s="48"/>
      <c r="BW99" s="48"/>
      <c r="BX99" s="48"/>
      <c r="BY99" s="48"/>
      <c r="BZ99" s="48"/>
      <c r="CA99" s="48"/>
      <c r="CB99" s="48"/>
      <c r="CC99" s="48"/>
      <c r="CD99" s="48"/>
      <c r="CE99" s="48"/>
      <c r="CF99" s="48"/>
      <c r="CG99" s="48"/>
      <c r="CH99" s="48"/>
      <c r="CI99" s="48"/>
      <c r="CJ99" s="113">
        <f t="shared" si="58"/>
        <v>0</v>
      </c>
      <c r="CK99" s="152">
        <f t="shared" si="59"/>
        <v>0</v>
      </c>
      <c r="CL99" s="154"/>
      <c r="CM99" s="156" t="str">
        <f t="shared" si="32"/>
        <v/>
      </c>
      <c r="CN99" s="157" t="str">
        <f t="shared" si="33"/>
        <v/>
      </c>
      <c r="CO99" s="157" t="str">
        <f t="shared" si="60"/>
        <v/>
      </c>
      <c r="CP99" s="151">
        <f t="shared" si="61"/>
        <v>0</v>
      </c>
      <c r="CQ99" s="73" t="str">
        <f>IF(ISBLANK('ÁREA MEJORA COMPETENCIAL'!R99),"",IF(CO99="","",SUM(CP99,-CO99)))</f>
        <v/>
      </c>
      <c r="CR99" s="224" t="str">
        <f>IF(ISBLANK('ÁREA MEJORA COMPETENCIAL'!R99),"",IF(CO99="","VER RESULTADOS",(CP99/CO99)))</f>
        <v/>
      </c>
      <c r="CS99" s="128"/>
    </row>
    <row r="100" spans="1:97" s="99" customFormat="1" ht="18" customHeight="1" x14ac:dyDescent="0.3">
      <c r="A100" s="308"/>
      <c r="B100" s="308"/>
      <c r="C100" s="45"/>
      <c r="D100" s="44"/>
      <c r="E100" s="131"/>
      <c r="F100" s="292"/>
      <c r="G100" s="293"/>
      <c r="H100" s="46"/>
      <c r="I100" s="46"/>
      <c r="J100" s="275"/>
      <c r="K100" s="276"/>
      <c r="L100" s="56"/>
      <c r="M100" s="56"/>
      <c r="N100" s="56"/>
      <c r="O100" s="56"/>
      <c r="P100" s="56"/>
      <c r="Q100" s="56"/>
      <c r="R100" s="56"/>
      <c r="S100" s="110" t="str">
        <f t="shared" si="34"/>
        <v/>
      </c>
      <c r="T100" s="110">
        <f t="shared" si="35"/>
        <v>0</v>
      </c>
      <c r="U100" s="111" t="str">
        <f t="shared" si="36"/>
        <v/>
      </c>
      <c r="V100" s="111" t="str">
        <f t="shared" si="37"/>
        <v/>
      </c>
      <c r="W100" s="112">
        <f t="shared" si="38"/>
        <v>0</v>
      </c>
      <c r="X100" s="182" t="str">
        <f t="shared" si="39"/>
        <v/>
      </c>
      <c r="Y100" s="150"/>
      <c r="Z100" s="54"/>
      <c r="AA100" s="54"/>
      <c r="AB100" s="49">
        <f t="shared" si="40"/>
        <v>0</v>
      </c>
      <c r="AC100" s="54"/>
      <c r="AD100" s="54"/>
      <c r="AE100" s="49">
        <f t="shared" si="41"/>
        <v>0</v>
      </c>
      <c r="AF100" s="54"/>
      <c r="AG100" s="54"/>
      <c r="AH100" s="49">
        <f t="shared" si="42"/>
        <v>0</v>
      </c>
      <c r="AI100" s="54"/>
      <c r="AJ100" s="54"/>
      <c r="AK100" s="49">
        <f t="shared" si="43"/>
        <v>0</v>
      </c>
      <c r="AL100" s="54"/>
      <c r="AM100" s="54"/>
      <c r="AN100" s="49">
        <f t="shared" si="44"/>
        <v>0</v>
      </c>
      <c r="AO100" s="151">
        <f t="shared" si="45"/>
        <v>0</v>
      </c>
      <c r="AP100" s="54"/>
      <c r="AQ100" s="54"/>
      <c r="AR100" s="49">
        <f t="shared" si="46"/>
        <v>0</v>
      </c>
      <c r="AS100" s="54"/>
      <c r="AT100" s="54"/>
      <c r="AU100" s="49">
        <f t="shared" si="47"/>
        <v>0</v>
      </c>
      <c r="AV100" s="54"/>
      <c r="AW100" s="54"/>
      <c r="AX100" s="49">
        <f t="shared" si="48"/>
        <v>0</v>
      </c>
      <c r="AY100" s="54"/>
      <c r="AZ100" s="54"/>
      <c r="BA100" s="49">
        <f t="shared" si="49"/>
        <v>0</v>
      </c>
      <c r="BB100" s="54"/>
      <c r="BC100" s="54"/>
      <c r="BD100" s="49">
        <f t="shared" si="50"/>
        <v>0</v>
      </c>
      <c r="BE100" s="152">
        <f t="shared" si="51"/>
        <v>0</v>
      </c>
      <c r="BF100" s="153"/>
      <c r="BG100" s="153"/>
      <c r="BH100" s="18">
        <f t="shared" si="52"/>
        <v>0</v>
      </c>
      <c r="BI100" s="153"/>
      <c r="BJ100" s="153"/>
      <c r="BK100" s="18">
        <f t="shared" si="53"/>
        <v>0</v>
      </c>
      <c r="BL100" s="153"/>
      <c r="BM100" s="153"/>
      <c r="BN100" s="18">
        <f t="shared" si="54"/>
        <v>0</v>
      </c>
      <c r="BO100" s="153"/>
      <c r="BP100" s="153"/>
      <c r="BQ100" s="18">
        <f t="shared" si="55"/>
        <v>0</v>
      </c>
      <c r="BR100" s="153"/>
      <c r="BS100" s="153"/>
      <c r="BT100" s="18">
        <f t="shared" si="56"/>
        <v>0</v>
      </c>
      <c r="BU100" s="152">
        <f t="shared" si="57"/>
        <v>0</v>
      </c>
      <c r="BV100" s="48"/>
      <c r="BW100" s="48"/>
      <c r="BX100" s="48"/>
      <c r="BY100" s="48"/>
      <c r="BZ100" s="48"/>
      <c r="CA100" s="48"/>
      <c r="CB100" s="48"/>
      <c r="CC100" s="48"/>
      <c r="CD100" s="48"/>
      <c r="CE100" s="48"/>
      <c r="CF100" s="48"/>
      <c r="CG100" s="48"/>
      <c r="CH100" s="48"/>
      <c r="CI100" s="48"/>
      <c r="CJ100" s="113">
        <f t="shared" si="58"/>
        <v>0</v>
      </c>
      <c r="CK100" s="152">
        <f t="shared" si="59"/>
        <v>0</v>
      </c>
      <c r="CL100" s="154"/>
      <c r="CM100" s="156" t="str">
        <f t="shared" si="32"/>
        <v/>
      </c>
      <c r="CN100" s="157" t="str">
        <f t="shared" si="33"/>
        <v/>
      </c>
      <c r="CO100" s="157" t="str">
        <f t="shared" si="60"/>
        <v/>
      </c>
      <c r="CP100" s="151">
        <f t="shared" si="61"/>
        <v>0</v>
      </c>
      <c r="CQ100" s="73" t="str">
        <f>IF(ISBLANK('ÁREA MEJORA COMPETENCIAL'!R100),"",IF(CO100="","",SUM(CP100,-CO100)))</f>
        <v/>
      </c>
      <c r="CR100" s="224" t="str">
        <f>IF(ISBLANK('ÁREA MEJORA COMPETENCIAL'!R100),"",IF(CO100="","VER RESULTADOS",(CP100/CO100)))</f>
        <v/>
      </c>
      <c r="CS100" s="128"/>
    </row>
    <row r="101" spans="1:97" s="99" customFormat="1" ht="18" customHeight="1" x14ac:dyDescent="0.3">
      <c r="A101" s="308"/>
      <c r="B101" s="308"/>
      <c r="C101" s="45"/>
      <c r="D101" s="44"/>
      <c r="E101" s="131"/>
      <c r="F101" s="292"/>
      <c r="G101" s="293"/>
      <c r="H101" s="46"/>
      <c r="I101" s="46"/>
      <c r="J101" s="275"/>
      <c r="K101" s="276"/>
      <c r="L101" s="56"/>
      <c r="M101" s="56"/>
      <c r="N101" s="56"/>
      <c r="O101" s="56"/>
      <c r="P101" s="56"/>
      <c r="Q101" s="56"/>
      <c r="R101" s="56"/>
      <c r="S101" s="110" t="str">
        <f t="shared" si="34"/>
        <v/>
      </c>
      <c r="T101" s="110">
        <f t="shared" si="35"/>
        <v>0</v>
      </c>
      <c r="U101" s="111" t="str">
        <f t="shared" si="36"/>
        <v/>
      </c>
      <c r="V101" s="111" t="str">
        <f t="shared" si="37"/>
        <v/>
      </c>
      <c r="W101" s="112">
        <f t="shared" si="38"/>
        <v>0</v>
      </c>
      <c r="X101" s="182" t="str">
        <f t="shared" si="39"/>
        <v/>
      </c>
      <c r="Y101" s="150"/>
      <c r="Z101" s="54"/>
      <c r="AA101" s="54"/>
      <c r="AB101" s="49">
        <f t="shared" si="40"/>
        <v>0</v>
      </c>
      <c r="AC101" s="54"/>
      <c r="AD101" s="54"/>
      <c r="AE101" s="49">
        <f t="shared" si="41"/>
        <v>0</v>
      </c>
      <c r="AF101" s="54"/>
      <c r="AG101" s="54"/>
      <c r="AH101" s="49">
        <f t="shared" si="42"/>
        <v>0</v>
      </c>
      <c r="AI101" s="54"/>
      <c r="AJ101" s="54"/>
      <c r="AK101" s="49">
        <f t="shared" si="43"/>
        <v>0</v>
      </c>
      <c r="AL101" s="54"/>
      <c r="AM101" s="54"/>
      <c r="AN101" s="49">
        <f t="shared" si="44"/>
        <v>0</v>
      </c>
      <c r="AO101" s="151">
        <f t="shared" si="45"/>
        <v>0</v>
      </c>
      <c r="AP101" s="54"/>
      <c r="AQ101" s="54"/>
      <c r="AR101" s="49">
        <f t="shared" si="46"/>
        <v>0</v>
      </c>
      <c r="AS101" s="54"/>
      <c r="AT101" s="54"/>
      <c r="AU101" s="49">
        <f t="shared" si="47"/>
        <v>0</v>
      </c>
      <c r="AV101" s="54"/>
      <c r="AW101" s="54"/>
      <c r="AX101" s="49">
        <f t="shared" si="48"/>
        <v>0</v>
      </c>
      <c r="AY101" s="54"/>
      <c r="AZ101" s="54"/>
      <c r="BA101" s="49">
        <f t="shared" si="49"/>
        <v>0</v>
      </c>
      <c r="BB101" s="54"/>
      <c r="BC101" s="54"/>
      <c r="BD101" s="49">
        <f t="shared" si="50"/>
        <v>0</v>
      </c>
      <c r="BE101" s="152">
        <f t="shared" si="51"/>
        <v>0</v>
      </c>
      <c r="BF101" s="153"/>
      <c r="BG101" s="153"/>
      <c r="BH101" s="18">
        <f t="shared" si="52"/>
        <v>0</v>
      </c>
      <c r="BI101" s="153"/>
      <c r="BJ101" s="153"/>
      <c r="BK101" s="18">
        <f t="shared" si="53"/>
        <v>0</v>
      </c>
      <c r="BL101" s="153"/>
      <c r="BM101" s="153"/>
      <c r="BN101" s="18">
        <f t="shared" si="54"/>
        <v>0</v>
      </c>
      <c r="BO101" s="153"/>
      <c r="BP101" s="153"/>
      <c r="BQ101" s="18">
        <f t="shared" si="55"/>
        <v>0</v>
      </c>
      <c r="BR101" s="153"/>
      <c r="BS101" s="153"/>
      <c r="BT101" s="18">
        <f t="shared" si="56"/>
        <v>0</v>
      </c>
      <c r="BU101" s="152">
        <f t="shared" si="57"/>
        <v>0</v>
      </c>
      <c r="BV101" s="48"/>
      <c r="BW101" s="48"/>
      <c r="BX101" s="48"/>
      <c r="BY101" s="48"/>
      <c r="BZ101" s="48"/>
      <c r="CA101" s="48"/>
      <c r="CB101" s="48"/>
      <c r="CC101" s="48"/>
      <c r="CD101" s="48"/>
      <c r="CE101" s="48"/>
      <c r="CF101" s="48"/>
      <c r="CG101" s="48"/>
      <c r="CH101" s="48"/>
      <c r="CI101" s="48"/>
      <c r="CJ101" s="113">
        <f t="shared" si="58"/>
        <v>0</v>
      </c>
      <c r="CK101" s="152">
        <f t="shared" si="59"/>
        <v>0</v>
      </c>
      <c r="CL101" s="154"/>
      <c r="CM101" s="156" t="str">
        <f t="shared" si="32"/>
        <v/>
      </c>
      <c r="CN101" s="157" t="str">
        <f t="shared" si="33"/>
        <v/>
      </c>
      <c r="CO101" s="157" t="str">
        <f t="shared" si="60"/>
        <v/>
      </c>
      <c r="CP101" s="151">
        <f t="shared" si="61"/>
        <v>0</v>
      </c>
      <c r="CQ101" s="73" t="str">
        <f>IF(ISBLANK('ÁREA MEJORA COMPETENCIAL'!R101),"",IF(CO101="","",SUM(CP101,-CO101)))</f>
        <v/>
      </c>
      <c r="CR101" s="224" t="str">
        <f>IF(ISBLANK('ÁREA MEJORA COMPETENCIAL'!R101),"",IF(CO101="","VER RESULTADOS",(CP101/CO101)))</f>
        <v/>
      </c>
      <c r="CS101" s="128"/>
    </row>
    <row r="102" spans="1:97" s="99" customFormat="1" ht="18" customHeight="1" x14ac:dyDescent="0.3">
      <c r="A102" s="308"/>
      <c r="B102" s="308"/>
      <c r="C102" s="45"/>
      <c r="D102" s="44"/>
      <c r="E102" s="131"/>
      <c r="F102" s="292"/>
      <c r="G102" s="293"/>
      <c r="H102" s="46"/>
      <c r="I102" s="46"/>
      <c r="J102" s="275"/>
      <c r="K102" s="276"/>
      <c r="L102" s="56"/>
      <c r="M102" s="56"/>
      <c r="N102" s="56"/>
      <c r="O102" s="56"/>
      <c r="P102" s="56"/>
      <c r="Q102" s="56"/>
      <c r="R102" s="56"/>
      <c r="S102" s="110" t="str">
        <f t="shared" si="34"/>
        <v/>
      </c>
      <c r="T102" s="110">
        <f t="shared" si="35"/>
        <v>0</v>
      </c>
      <c r="U102" s="111" t="str">
        <f t="shared" si="36"/>
        <v/>
      </c>
      <c r="V102" s="111" t="str">
        <f t="shared" si="37"/>
        <v/>
      </c>
      <c r="W102" s="112">
        <f t="shared" si="38"/>
        <v>0</v>
      </c>
      <c r="X102" s="182" t="str">
        <f t="shared" si="39"/>
        <v/>
      </c>
      <c r="Y102" s="150"/>
      <c r="Z102" s="54"/>
      <c r="AA102" s="54"/>
      <c r="AB102" s="49">
        <f t="shared" si="40"/>
        <v>0</v>
      </c>
      <c r="AC102" s="54"/>
      <c r="AD102" s="54"/>
      <c r="AE102" s="49">
        <f t="shared" si="41"/>
        <v>0</v>
      </c>
      <c r="AF102" s="54"/>
      <c r="AG102" s="54"/>
      <c r="AH102" s="49">
        <f t="shared" si="42"/>
        <v>0</v>
      </c>
      <c r="AI102" s="54"/>
      <c r="AJ102" s="54"/>
      <c r="AK102" s="49">
        <f t="shared" si="43"/>
        <v>0</v>
      </c>
      <c r="AL102" s="54"/>
      <c r="AM102" s="54"/>
      <c r="AN102" s="49">
        <f t="shared" si="44"/>
        <v>0</v>
      </c>
      <c r="AO102" s="151">
        <f t="shared" si="45"/>
        <v>0</v>
      </c>
      <c r="AP102" s="54"/>
      <c r="AQ102" s="54"/>
      <c r="AR102" s="49">
        <f t="shared" si="46"/>
        <v>0</v>
      </c>
      <c r="AS102" s="54"/>
      <c r="AT102" s="54"/>
      <c r="AU102" s="49">
        <f t="shared" si="47"/>
        <v>0</v>
      </c>
      <c r="AV102" s="54"/>
      <c r="AW102" s="54"/>
      <c r="AX102" s="49">
        <f t="shared" si="48"/>
        <v>0</v>
      </c>
      <c r="AY102" s="54"/>
      <c r="AZ102" s="54"/>
      <c r="BA102" s="49">
        <f t="shared" si="49"/>
        <v>0</v>
      </c>
      <c r="BB102" s="54"/>
      <c r="BC102" s="54"/>
      <c r="BD102" s="49">
        <f t="shared" si="50"/>
        <v>0</v>
      </c>
      <c r="BE102" s="152">
        <f t="shared" si="51"/>
        <v>0</v>
      </c>
      <c r="BF102" s="153"/>
      <c r="BG102" s="153"/>
      <c r="BH102" s="18">
        <f t="shared" si="52"/>
        <v>0</v>
      </c>
      <c r="BI102" s="153"/>
      <c r="BJ102" s="153"/>
      <c r="BK102" s="18">
        <f t="shared" si="53"/>
        <v>0</v>
      </c>
      <c r="BL102" s="153"/>
      <c r="BM102" s="153"/>
      <c r="BN102" s="18">
        <f t="shared" si="54"/>
        <v>0</v>
      </c>
      <c r="BO102" s="153"/>
      <c r="BP102" s="153"/>
      <c r="BQ102" s="18">
        <f t="shared" si="55"/>
        <v>0</v>
      </c>
      <c r="BR102" s="153"/>
      <c r="BS102" s="153"/>
      <c r="BT102" s="18">
        <f t="shared" si="56"/>
        <v>0</v>
      </c>
      <c r="BU102" s="152">
        <f t="shared" si="57"/>
        <v>0</v>
      </c>
      <c r="BV102" s="48"/>
      <c r="BW102" s="48"/>
      <c r="BX102" s="48"/>
      <c r="BY102" s="48"/>
      <c r="BZ102" s="48"/>
      <c r="CA102" s="48"/>
      <c r="CB102" s="48"/>
      <c r="CC102" s="48"/>
      <c r="CD102" s="48"/>
      <c r="CE102" s="48"/>
      <c r="CF102" s="48"/>
      <c r="CG102" s="48"/>
      <c r="CH102" s="48"/>
      <c r="CI102" s="48"/>
      <c r="CJ102" s="113">
        <f t="shared" si="58"/>
        <v>0</v>
      </c>
      <c r="CK102" s="152">
        <f t="shared" si="59"/>
        <v>0</v>
      </c>
      <c r="CL102" s="154"/>
      <c r="CM102" s="156" t="str">
        <f t="shared" si="32"/>
        <v/>
      </c>
      <c r="CN102" s="157" t="str">
        <f t="shared" si="33"/>
        <v/>
      </c>
      <c r="CO102" s="157" t="str">
        <f t="shared" si="60"/>
        <v/>
      </c>
      <c r="CP102" s="151">
        <f t="shared" si="61"/>
        <v>0</v>
      </c>
      <c r="CQ102" s="73" t="str">
        <f>IF(ISBLANK('ÁREA MEJORA COMPETENCIAL'!R102),"",IF(CO102="","",SUM(CP102,-CO102)))</f>
        <v/>
      </c>
      <c r="CR102" s="224" t="str">
        <f>IF(ISBLANK('ÁREA MEJORA COMPETENCIAL'!R102),"",IF(CO102="","VER RESULTADOS",(CP102/CO102)))</f>
        <v/>
      </c>
      <c r="CS102" s="128"/>
    </row>
    <row r="103" spans="1:97" s="99" customFormat="1" ht="18" customHeight="1" x14ac:dyDescent="0.3">
      <c r="A103" s="308"/>
      <c r="B103" s="308"/>
      <c r="C103" s="45"/>
      <c r="D103" s="44"/>
      <c r="E103" s="131"/>
      <c r="F103" s="292"/>
      <c r="G103" s="293"/>
      <c r="H103" s="46"/>
      <c r="I103" s="46"/>
      <c r="J103" s="275"/>
      <c r="K103" s="276"/>
      <c r="L103" s="56"/>
      <c r="M103" s="56"/>
      <c r="N103" s="56"/>
      <c r="O103" s="56"/>
      <c r="P103" s="56"/>
      <c r="Q103" s="56"/>
      <c r="R103" s="56"/>
      <c r="S103" s="110" t="str">
        <f t="shared" si="34"/>
        <v/>
      </c>
      <c r="T103" s="110">
        <f t="shared" si="35"/>
        <v>0</v>
      </c>
      <c r="U103" s="111" t="str">
        <f t="shared" si="36"/>
        <v/>
      </c>
      <c r="V103" s="111" t="str">
        <f t="shared" si="37"/>
        <v/>
      </c>
      <c r="W103" s="112">
        <f t="shared" si="38"/>
        <v>0</v>
      </c>
      <c r="X103" s="182" t="str">
        <f t="shared" si="39"/>
        <v/>
      </c>
      <c r="Y103" s="150"/>
      <c r="Z103" s="54"/>
      <c r="AA103" s="54"/>
      <c r="AB103" s="49">
        <f t="shared" si="40"/>
        <v>0</v>
      </c>
      <c r="AC103" s="54"/>
      <c r="AD103" s="54"/>
      <c r="AE103" s="49">
        <f t="shared" si="41"/>
        <v>0</v>
      </c>
      <c r="AF103" s="54"/>
      <c r="AG103" s="54"/>
      <c r="AH103" s="49">
        <f t="shared" si="42"/>
        <v>0</v>
      </c>
      <c r="AI103" s="54"/>
      <c r="AJ103" s="54"/>
      <c r="AK103" s="49">
        <f t="shared" si="43"/>
        <v>0</v>
      </c>
      <c r="AL103" s="54"/>
      <c r="AM103" s="54"/>
      <c r="AN103" s="49">
        <f t="shared" si="44"/>
        <v>0</v>
      </c>
      <c r="AO103" s="151">
        <f t="shared" si="45"/>
        <v>0</v>
      </c>
      <c r="AP103" s="54"/>
      <c r="AQ103" s="54"/>
      <c r="AR103" s="49">
        <f t="shared" si="46"/>
        <v>0</v>
      </c>
      <c r="AS103" s="54"/>
      <c r="AT103" s="54"/>
      <c r="AU103" s="49">
        <f t="shared" si="47"/>
        <v>0</v>
      </c>
      <c r="AV103" s="54"/>
      <c r="AW103" s="54"/>
      <c r="AX103" s="49">
        <f t="shared" si="48"/>
        <v>0</v>
      </c>
      <c r="AY103" s="54"/>
      <c r="AZ103" s="54"/>
      <c r="BA103" s="49">
        <f t="shared" si="49"/>
        <v>0</v>
      </c>
      <c r="BB103" s="54"/>
      <c r="BC103" s="54"/>
      <c r="BD103" s="49">
        <f t="shared" si="50"/>
        <v>0</v>
      </c>
      <c r="BE103" s="152">
        <f t="shared" si="51"/>
        <v>0</v>
      </c>
      <c r="BF103" s="153"/>
      <c r="BG103" s="153"/>
      <c r="BH103" s="18">
        <f t="shared" si="52"/>
        <v>0</v>
      </c>
      <c r="BI103" s="153"/>
      <c r="BJ103" s="153"/>
      <c r="BK103" s="18">
        <f t="shared" si="53"/>
        <v>0</v>
      </c>
      <c r="BL103" s="153"/>
      <c r="BM103" s="153"/>
      <c r="BN103" s="18">
        <f t="shared" si="54"/>
        <v>0</v>
      </c>
      <c r="BO103" s="153"/>
      <c r="BP103" s="153"/>
      <c r="BQ103" s="18">
        <f t="shared" si="55"/>
        <v>0</v>
      </c>
      <c r="BR103" s="153"/>
      <c r="BS103" s="153"/>
      <c r="BT103" s="18">
        <f t="shared" si="56"/>
        <v>0</v>
      </c>
      <c r="BU103" s="152">
        <f t="shared" si="57"/>
        <v>0</v>
      </c>
      <c r="BV103" s="48"/>
      <c r="BW103" s="48"/>
      <c r="BX103" s="48"/>
      <c r="BY103" s="48"/>
      <c r="BZ103" s="48"/>
      <c r="CA103" s="48"/>
      <c r="CB103" s="48"/>
      <c r="CC103" s="48"/>
      <c r="CD103" s="48"/>
      <c r="CE103" s="48"/>
      <c r="CF103" s="48"/>
      <c r="CG103" s="48"/>
      <c r="CH103" s="48"/>
      <c r="CI103" s="48"/>
      <c r="CJ103" s="113">
        <f t="shared" si="58"/>
        <v>0</v>
      </c>
      <c r="CK103" s="152">
        <f t="shared" si="59"/>
        <v>0</v>
      </c>
      <c r="CL103" s="154"/>
      <c r="CM103" s="156" t="str">
        <f t="shared" si="32"/>
        <v/>
      </c>
      <c r="CN103" s="157" t="str">
        <f t="shared" si="33"/>
        <v/>
      </c>
      <c r="CO103" s="157" t="str">
        <f t="shared" si="60"/>
        <v/>
      </c>
      <c r="CP103" s="151">
        <f t="shared" si="61"/>
        <v>0</v>
      </c>
      <c r="CQ103" s="73" t="str">
        <f>IF(ISBLANK('ÁREA MEJORA COMPETENCIAL'!R103),"",IF(CO103="","",SUM(CP103,-CO103)))</f>
        <v/>
      </c>
      <c r="CR103" s="224" t="str">
        <f>IF(ISBLANK('ÁREA MEJORA COMPETENCIAL'!R103),"",IF(CO103="","VER RESULTADOS",(CP103/CO103)))</f>
        <v/>
      </c>
      <c r="CS103" s="128"/>
    </row>
    <row r="104" spans="1:97" s="99" customFormat="1" ht="18" customHeight="1" x14ac:dyDescent="0.3">
      <c r="A104" s="308"/>
      <c r="B104" s="308"/>
      <c r="C104" s="45"/>
      <c r="D104" s="44"/>
      <c r="E104" s="131"/>
      <c r="F104" s="292"/>
      <c r="G104" s="293"/>
      <c r="H104" s="46"/>
      <c r="I104" s="46"/>
      <c r="J104" s="275"/>
      <c r="K104" s="276"/>
      <c r="L104" s="56"/>
      <c r="M104" s="56"/>
      <c r="N104" s="56"/>
      <c r="O104" s="56"/>
      <c r="P104" s="56"/>
      <c r="Q104" s="56"/>
      <c r="R104" s="56"/>
      <c r="S104" s="110" t="str">
        <f t="shared" si="34"/>
        <v/>
      </c>
      <c r="T104" s="110">
        <f t="shared" si="35"/>
        <v>0</v>
      </c>
      <c r="U104" s="111" t="str">
        <f t="shared" si="36"/>
        <v/>
      </c>
      <c r="V104" s="111" t="str">
        <f t="shared" si="37"/>
        <v/>
      </c>
      <c r="W104" s="112">
        <f t="shared" si="38"/>
        <v>0</v>
      </c>
      <c r="X104" s="182" t="str">
        <f t="shared" si="39"/>
        <v/>
      </c>
      <c r="Y104" s="150"/>
      <c r="Z104" s="54"/>
      <c r="AA104" s="54"/>
      <c r="AB104" s="49">
        <f t="shared" si="40"/>
        <v>0</v>
      </c>
      <c r="AC104" s="54"/>
      <c r="AD104" s="54"/>
      <c r="AE104" s="49">
        <f t="shared" si="41"/>
        <v>0</v>
      </c>
      <c r="AF104" s="54"/>
      <c r="AG104" s="54"/>
      <c r="AH104" s="49">
        <f t="shared" si="42"/>
        <v>0</v>
      </c>
      <c r="AI104" s="54"/>
      <c r="AJ104" s="54"/>
      <c r="AK104" s="49">
        <f t="shared" si="43"/>
        <v>0</v>
      </c>
      <c r="AL104" s="54"/>
      <c r="AM104" s="54"/>
      <c r="AN104" s="49">
        <f t="shared" si="44"/>
        <v>0</v>
      </c>
      <c r="AO104" s="151">
        <f t="shared" si="45"/>
        <v>0</v>
      </c>
      <c r="AP104" s="54"/>
      <c r="AQ104" s="54"/>
      <c r="AR104" s="49">
        <f t="shared" si="46"/>
        <v>0</v>
      </c>
      <c r="AS104" s="54"/>
      <c r="AT104" s="54"/>
      <c r="AU104" s="49">
        <f t="shared" si="47"/>
        <v>0</v>
      </c>
      <c r="AV104" s="54"/>
      <c r="AW104" s="54"/>
      <c r="AX104" s="49">
        <f t="shared" si="48"/>
        <v>0</v>
      </c>
      <c r="AY104" s="54"/>
      <c r="AZ104" s="54"/>
      <c r="BA104" s="49">
        <f t="shared" si="49"/>
        <v>0</v>
      </c>
      <c r="BB104" s="54"/>
      <c r="BC104" s="54"/>
      <c r="BD104" s="49">
        <f t="shared" si="50"/>
        <v>0</v>
      </c>
      <c r="BE104" s="152">
        <f t="shared" si="51"/>
        <v>0</v>
      </c>
      <c r="BF104" s="153"/>
      <c r="BG104" s="153"/>
      <c r="BH104" s="18">
        <f t="shared" si="52"/>
        <v>0</v>
      </c>
      <c r="BI104" s="153"/>
      <c r="BJ104" s="153"/>
      <c r="BK104" s="18">
        <f t="shared" si="53"/>
        <v>0</v>
      </c>
      <c r="BL104" s="153"/>
      <c r="BM104" s="153"/>
      <c r="BN104" s="18">
        <f t="shared" si="54"/>
        <v>0</v>
      </c>
      <c r="BO104" s="153"/>
      <c r="BP104" s="153"/>
      <c r="BQ104" s="18">
        <f t="shared" si="55"/>
        <v>0</v>
      </c>
      <c r="BR104" s="153"/>
      <c r="BS104" s="153"/>
      <c r="BT104" s="18">
        <f t="shared" si="56"/>
        <v>0</v>
      </c>
      <c r="BU104" s="152">
        <f t="shared" si="57"/>
        <v>0</v>
      </c>
      <c r="BV104" s="48"/>
      <c r="BW104" s="48"/>
      <c r="BX104" s="48"/>
      <c r="BY104" s="48"/>
      <c r="BZ104" s="48"/>
      <c r="CA104" s="48"/>
      <c r="CB104" s="48"/>
      <c r="CC104" s="48"/>
      <c r="CD104" s="48"/>
      <c r="CE104" s="48"/>
      <c r="CF104" s="48"/>
      <c r="CG104" s="48"/>
      <c r="CH104" s="48"/>
      <c r="CI104" s="48"/>
      <c r="CJ104" s="113">
        <f t="shared" si="58"/>
        <v>0</v>
      </c>
      <c r="CK104" s="152">
        <f t="shared" si="59"/>
        <v>0</v>
      </c>
      <c r="CL104" s="154"/>
      <c r="CM104" s="156" t="str">
        <f t="shared" si="32"/>
        <v/>
      </c>
      <c r="CN104" s="157" t="str">
        <f t="shared" si="33"/>
        <v/>
      </c>
      <c r="CO104" s="157" t="str">
        <f t="shared" si="60"/>
        <v/>
      </c>
      <c r="CP104" s="151">
        <f t="shared" si="61"/>
        <v>0</v>
      </c>
      <c r="CQ104" s="73" t="str">
        <f>IF(ISBLANK('ÁREA MEJORA COMPETENCIAL'!R104),"",IF(CO104="","",SUM(CP104,-CO104)))</f>
        <v/>
      </c>
      <c r="CR104" s="224" t="str">
        <f>IF(ISBLANK('ÁREA MEJORA COMPETENCIAL'!R104),"",IF(CO104="","VER RESULTADOS",(CP104/CO104)))</f>
        <v/>
      </c>
      <c r="CS104" s="128"/>
    </row>
    <row r="105" spans="1:97" s="99" customFormat="1" ht="18" customHeight="1" x14ac:dyDescent="0.3">
      <c r="A105" s="308"/>
      <c r="B105" s="308"/>
      <c r="C105" s="45"/>
      <c r="D105" s="44"/>
      <c r="E105" s="131"/>
      <c r="F105" s="292"/>
      <c r="G105" s="293"/>
      <c r="H105" s="46"/>
      <c r="I105" s="46"/>
      <c r="J105" s="275"/>
      <c r="K105" s="276"/>
      <c r="L105" s="56"/>
      <c r="M105" s="56"/>
      <c r="N105" s="56"/>
      <c r="O105" s="56"/>
      <c r="P105" s="56"/>
      <c r="Q105" s="56"/>
      <c r="R105" s="56"/>
      <c r="S105" s="110" t="str">
        <f t="shared" si="34"/>
        <v/>
      </c>
      <c r="T105" s="110">
        <f t="shared" si="35"/>
        <v>0</v>
      </c>
      <c r="U105" s="111" t="str">
        <f t="shared" si="36"/>
        <v/>
      </c>
      <c r="V105" s="111" t="str">
        <f t="shared" si="37"/>
        <v/>
      </c>
      <c r="W105" s="112">
        <f t="shared" si="38"/>
        <v>0</v>
      </c>
      <c r="X105" s="182" t="str">
        <f t="shared" si="39"/>
        <v/>
      </c>
      <c r="Y105" s="150"/>
      <c r="Z105" s="54"/>
      <c r="AA105" s="54"/>
      <c r="AB105" s="49">
        <f t="shared" si="40"/>
        <v>0</v>
      </c>
      <c r="AC105" s="54"/>
      <c r="AD105" s="54"/>
      <c r="AE105" s="49">
        <f t="shared" si="41"/>
        <v>0</v>
      </c>
      <c r="AF105" s="54"/>
      <c r="AG105" s="54"/>
      <c r="AH105" s="49">
        <f t="shared" si="42"/>
        <v>0</v>
      </c>
      <c r="AI105" s="54"/>
      <c r="AJ105" s="54"/>
      <c r="AK105" s="49">
        <f t="shared" si="43"/>
        <v>0</v>
      </c>
      <c r="AL105" s="54"/>
      <c r="AM105" s="54"/>
      <c r="AN105" s="49">
        <f t="shared" si="44"/>
        <v>0</v>
      </c>
      <c r="AO105" s="151">
        <f t="shared" si="45"/>
        <v>0</v>
      </c>
      <c r="AP105" s="54"/>
      <c r="AQ105" s="54"/>
      <c r="AR105" s="49">
        <f t="shared" si="46"/>
        <v>0</v>
      </c>
      <c r="AS105" s="54"/>
      <c r="AT105" s="54"/>
      <c r="AU105" s="49">
        <f t="shared" si="47"/>
        <v>0</v>
      </c>
      <c r="AV105" s="54"/>
      <c r="AW105" s="54"/>
      <c r="AX105" s="49">
        <f t="shared" si="48"/>
        <v>0</v>
      </c>
      <c r="AY105" s="54"/>
      <c r="AZ105" s="54"/>
      <c r="BA105" s="49">
        <f t="shared" si="49"/>
        <v>0</v>
      </c>
      <c r="BB105" s="54"/>
      <c r="BC105" s="54"/>
      <c r="BD105" s="49">
        <f t="shared" si="50"/>
        <v>0</v>
      </c>
      <c r="BE105" s="152">
        <f t="shared" si="51"/>
        <v>0</v>
      </c>
      <c r="BF105" s="153"/>
      <c r="BG105" s="153"/>
      <c r="BH105" s="18">
        <f t="shared" si="52"/>
        <v>0</v>
      </c>
      <c r="BI105" s="153"/>
      <c r="BJ105" s="153"/>
      <c r="BK105" s="18">
        <f t="shared" si="53"/>
        <v>0</v>
      </c>
      <c r="BL105" s="153"/>
      <c r="BM105" s="153"/>
      <c r="BN105" s="18">
        <f t="shared" si="54"/>
        <v>0</v>
      </c>
      <c r="BO105" s="153"/>
      <c r="BP105" s="153"/>
      <c r="BQ105" s="18">
        <f t="shared" si="55"/>
        <v>0</v>
      </c>
      <c r="BR105" s="153"/>
      <c r="BS105" s="153"/>
      <c r="BT105" s="18">
        <f t="shared" si="56"/>
        <v>0</v>
      </c>
      <c r="BU105" s="152">
        <f t="shared" si="57"/>
        <v>0</v>
      </c>
      <c r="BV105" s="48"/>
      <c r="BW105" s="48"/>
      <c r="BX105" s="48"/>
      <c r="BY105" s="48"/>
      <c r="BZ105" s="48"/>
      <c r="CA105" s="48"/>
      <c r="CB105" s="48"/>
      <c r="CC105" s="48"/>
      <c r="CD105" s="48"/>
      <c r="CE105" s="48"/>
      <c r="CF105" s="48"/>
      <c r="CG105" s="48"/>
      <c r="CH105" s="48"/>
      <c r="CI105" s="48"/>
      <c r="CJ105" s="113">
        <f t="shared" si="58"/>
        <v>0</v>
      </c>
      <c r="CK105" s="152">
        <f t="shared" si="59"/>
        <v>0</v>
      </c>
      <c r="CL105" s="154"/>
      <c r="CM105" s="156" t="str">
        <f t="shared" si="32"/>
        <v/>
      </c>
      <c r="CN105" s="157" t="str">
        <f t="shared" si="33"/>
        <v/>
      </c>
      <c r="CO105" s="157" t="str">
        <f t="shared" si="60"/>
        <v/>
      </c>
      <c r="CP105" s="151">
        <f t="shared" si="61"/>
        <v>0</v>
      </c>
      <c r="CQ105" s="73" t="str">
        <f>IF(ISBLANK('ÁREA MEJORA COMPETENCIAL'!R105),"",IF(CO105="","",SUM(CP105,-CO105)))</f>
        <v/>
      </c>
      <c r="CR105" s="224" t="str">
        <f>IF(ISBLANK('ÁREA MEJORA COMPETENCIAL'!R105),"",IF(CO105="","VER RESULTADOS",(CP105/CO105)))</f>
        <v/>
      </c>
      <c r="CS105" s="128"/>
    </row>
    <row r="106" spans="1:97" s="99" customFormat="1" ht="18" customHeight="1" x14ac:dyDescent="0.3">
      <c r="A106" s="308"/>
      <c r="B106" s="308"/>
      <c r="C106" s="45"/>
      <c r="D106" s="44"/>
      <c r="E106" s="131"/>
      <c r="F106" s="292"/>
      <c r="G106" s="293"/>
      <c r="H106" s="46"/>
      <c r="I106" s="46"/>
      <c r="J106" s="275"/>
      <c r="K106" s="276"/>
      <c r="L106" s="56"/>
      <c r="M106" s="56"/>
      <c r="N106" s="56"/>
      <c r="O106" s="56"/>
      <c r="P106" s="56"/>
      <c r="Q106" s="56"/>
      <c r="R106" s="56"/>
      <c r="S106" s="110" t="str">
        <f t="shared" si="34"/>
        <v/>
      </c>
      <c r="T106" s="110">
        <f t="shared" si="35"/>
        <v>0</v>
      </c>
      <c r="U106" s="111" t="str">
        <f t="shared" si="36"/>
        <v/>
      </c>
      <c r="V106" s="111" t="str">
        <f t="shared" si="37"/>
        <v/>
      </c>
      <c r="W106" s="112">
        <f t="shared" si="38"/>
        <v>0</v>
      </c>
      <c r="X106" s="182" t="str">
        <f t="shared" si="39"/>
        <v/>
      </c>
      <c r="Y106" s="150"/>
      <c r="Z106" s="54"/>
      <c r="AA106" s="54"/>
      <c r="AB106" s="49">
        <f t="shared" si="40"/>
        <v>0</v>
      </c>
      <c r="AC106" s="54"/>
      <c r="AD106" s="54"/>
      <c r="AE106" s="49">
        <f t="shared" si="41"/>
        <v>0</v>
      </c>
      <c r="AF106" s="54"/>
      <c r="AG106" s="54"/>
      <c r="AH106" s="49">
        <f t="shared" si="42"/>
        <v>0</v>
      </c>
      <c r="AI106" s="54"/>
      <c r="AJ106" s="54"/>
      <c r="AK106" s="49">
        <f t="shared" si="43"/>
        <v>0</v>
      </c>
      <c r="AL106" s="54"/>
      <c r="AM106" s="54"/>
      <c r="AN106" s="49">
        <f t="shared" si="44"/>
        <v>0</v>
      </c>
      <c r="AO106" s="151">
        <f t="shared" si="45"/>
        <v>0</v>
      </c>
      <c r="AP106" s="54"/>
      <c r="AQ106" s="54"/>
      <c r="AR106" s="49">
        <f t="shared" si="46"/>
        <v>0</v>
      </c>
      <c r="AS106" s="54"/>
      <c r="AT106" s="54"/>
      <c r="AU106" s="49">
        <f t="shared" si="47"/>
        <v>0</v>
      </c>
      <c r="AV106" s="54"/>
      <c r="AW106" s="54"/>
      <c r="AX106" s="49">
        <f t="shared" si="48"/>
        <v>0</v>
      </c>
      <c r="AY106" s="54"/>
      <c r="AZ106" s="54"/>
      <c r="BA106" s="49">
        <f t="shared" si="49"/>
        <v>0</v>
      </c>
      <c r="BB106" s="54"/>
      <c r="BC106" s="54"/>
      <c r="BD106" s="49">
        <f t="shared" si="50"/>
        <v>0</v>
      </c>
      <c r="BE106" s="152">
        <f t="shared" si="51"/>
        <v>0</v>
      </c>
      <c r="BF106" s="153"/>
      <c r="BG106" s="153"/>
      <c r="BH106" s="18">
        <f t="shared" si="52"/>
        <v>0</v>
      </c>
      <c r="BI106" s="153"/>
      <c r="BJ106" s="153"/>
      <c r="BK106" s="18">
        <f t="shared" si="53"/>
        <v>0</v>
      </c>
      <c r="BL106" s="153"/>
      <c r="BM106" s="153"/>
      <c r="BN106" s="18">
        <f t="shared" si="54"/>
        <v>0</v>
      </c>
      <c r="BO106" s="153"/>
      <c r="BP106" s="153"/>
      <c r="BQ106" s="18">
        <f t="shared" si="55"/>
        <v>0</v>
      </c>
      <c r="BR106" s="153"/>
      <c r="BS106" s="153"/>
      <c r="BT106" s="18">
        <f t="shared" si="56"/>
        <v>0</v>
      </c>
      <c r="BU106" s="152">
        <f t="shared" si="57"/>
        <v>0</v>
      </c>
      <c r="BV106" s="48"/>
      <c r="BW106" s="48"/>
      <c r="BX106" s="48"/>
      <c r="BY106" s="48"/>
      <c r="BZ106" s="48"/>
      <c r="CA106" s="48"/>
      <c r="CB106" s="48"/>
      <c r="CC106" s="48"/>
      <c r="CD106" s="48"/>
      <c r="CE106" s="48"/>
      <c r="CF106" s="48"/>
      <c r="CG106" s="48"/>
      <c r="CH106" s="48"/>
      <c r="CI106" s="48"/>
      <c r="CJ106" s="113">
        <f t="shared" si="58"/>
        <v>0</v>
      </c>
      <c r="CK106" s="152">
        <f t="shared" si="59"/>
        <v>0</v>
      </c>
      <c r="CL106" s="154"/>
      <c r="CM106" s="156" t="str">
        <f t="shared" ref="CM106:CM137" si="62">IF(ISBLANK(R106),"",(IF(ISERROR(R106),"",(X106)*5.6)))</f>
        <v/>
      </c>
      <c r="CN106" s="157" t="str">
        <f t="shared" ref="CN106:CN137" si="63">IF(ISBLANK(R106),"",(MROUND(CM106,4)))</f>
        <v/>
      </c>
      <c r="CO106" s="157" t="str">
        <f t="shared" si="60"/>
        <v/>
      </c>
      <c r="CP106" s="151">
        <f t="shared" si="61"/>
        <v>0</v>
      </c>
      <c r="CQ106" s="73" t="str">
        <f>IF(ISBLANK('ÁREA MEJORA COMPETENCIAL'!R106),"",IF(CO106="","",SUM(CP106,-CO106)))</f>
        <v/>
      </c>
      <c r="CR106" s="224" t="str">
        <f>IF(ISBLANK('ÁREA MEJORA COMPETENCIAL'!R106),"",IF(CO106="","VER RESULTADOS",(CP106/CO106)))</f>
        <v/>
      </c>
      <c r="CS106" s="128"/>
    </row>
    <row r="107" spans="1:97" s="99" customFormat="1" ht="18" customHeight="1" x14ac:dyDescent="0.3">
      <c r="A107" s="308"/>
      <c r="B107" s="308"/>
      <c r="C107" s="45"/>
      <c r="D107" s="44"/>
      <c r="E107" s="131"/>
      <c r="F107" s="292"/>
      <c r="G107" s="293"/>
      <c r="H107" s="46"/>
      <c r="I107" s="46"/>
      <c r="J107" s="275"/>
      <c r="K107" s="276"/>
      <c r="L107" s="56"/>
      <c r="M107" s="56"/>
      <c r="N107" s="56"/>
      <c r="O107" s="56"/>
      <c r="P107" s="56"/>
      <c r="Q107" s="56"/>
      <c r="R107" s="56"/>
      <c r="S107" s="110" t="str">
        <f t="shared" si="34"/>
        <v/>
      </c>
      <c r="T107" s="110">
        <f t="shared" si="35"/>
        <v>0</v>
      </c>
      <c r="U107" s="111" t="str">
        <f t="shared" si="36"/>
        <v/>
      </c>
      <c r="V107" s="111" t="str">
        <f t="shared" si="37"/>
        <v/>
      </c>
      <c r="W107" s="112">
        <f t="shared" si="38"/>
        <v>0</v>
      </c>
      <c r="X107" s="182" t="str">
        <f t="shared" si="39"/>
        <v/>
      </c>
      <c r="Y107" s="150"/>
      <c r="Z107" s="54"/>
      <c r="AA107" s="54"/>
      <c r="AB107" s="49">
        <f t="shared" si="40"/>
        <v>0</v>
      </c>
      <c r="AC107" s="54"/>
      <c r="AD107" s="54"/>
      <c r="AE107" s="49">
        <f t="shared" si="41"/>
        <v>0</v>
      </c>
      <c r="AF107" s="54"/>
      <c r="AG107" s="54"/>
      <c r="AH107" s="49">
        <f t="shared" si="42"/>
        <v>0</v>
      </c>
      <c r="AI107" s="54"/>
      <c r="AJ107" s="54"/>
      <c r="AK107" s="49">
        <f t="shared" si="43"/>
        <v>0</v>
      </c>
      <c r="AL107" s="54"/>
      <c r="AM107" s="54"/>
      <c r="AN107" s="49">
        <f t="shared" si="44"/>
        <v>0</v>
      </c>
      <c r="AO107" s="151">
        <f t="shared" si="45"/>
        <v>0</v>
      </c>
      <c r="AP107" s="54"/>
      <c r="AQ107" s="54"/>
      <c r="AR107" s="49">
        <f t="shared" si="46"/>
        <v>0</v>
      </c>
      <c r="AS107" s="54"/>
      <c r="AT107" s="54"/>
      <c r="AU107" s="49">
        <f t="shared" si="47"/>
        <v>0</v>
      </c>
      <c r="AV107" s="54"/>
      <c r="AW107" s="54"/>
      <c r="AX107" s="49">
        <f t="shared" si="48"/>
        <v>0</v>
      </c>
      <c r="AY107" s="54"/>
      <c r="AZ107" s="54"/>
      <c r="BA107" s="49">
        <f t="shared" si="49"/>
        <v>0</v>
      </c>
      <c r="BB107" s="54"/>
      <c r="BC107" s="54"/>
      <c r="BD107" s="49">
        <f t="shared" si="50"/>
        <v>0</v>
      </c>
      <c r="BE107" s="152">
        <f t="shared" si="51"/>
        <v>0</v>
      </c>
      <c r="BF107" s="153"/>
      <c r="BG107" s="153"/>
      <c r="BH107" s="18">
        <f t="shared" si="52"/>
        <v>0</v>
      </c>
      <c r="BI107" s="153"/>
      <c r="BJ107" s="153"/>
      <c r="BK107" s="18">
        <f t="shared" si="53"/>
        <v>0</v>
      </c>
      <c r="BL107" s="153"/>
      <c r="BM107" s="153"/>
      <c r="BN107" s="18">
        <f t="shared" si="54"/>
        <v>0</v>
      </c>
      <c r="BO107" s="153"/>
      <c r="BP107" s="153"/>
      <c r="BQ107" s="18">
        <f t="shared" si="55"/>
        <v>0</v>
      </c>
      <c r="BR107" s="153"/>
      <c r="BS107" s="153"/>
      <c r="BT107" s="18">
        <f t="shared" si="56"/>
        <v>0</v>
      </c>
      <c r="BU107" s="152">
        <f t="shared" si="57"/>
        <v>0</v>
      </c>
      <c r="BV107" s="48"/>
      <c r="BW107" s="48"/>
      <c r="BX107" s="48"/>
      <c r="BY107" s="48"/>
      <c r="BZ107" s="48"/>
      <c r="CA107" s="48"/>
      <c r="CB107" s="48"/>
      <c r="CC107" s="48"/>
      <c r="CD107" s="48"/>
      <c r="CE107" s="48"/>
      <c r="CF107" s="48"/>
      <c r="CG107" s="48"/>
      <c r="CH107" s="48"/>
      <c r="CI107" s="48"/>
      <c r="CJ107" s="113">
        <f t="shared" si="58"/>
        <v>0</v>
      </c>
      <c r="CK107" s="152">
        <f t="shared" si="59"/>
        <v>0</v>
      </c>
      <c r="CL107" s="154"/>
      <c r="CM107" s="156" t="str">
        <f t="shared" si="62"/>
        <v/>
      </c>
      <c r="CN107" s="157" t="str">
        <f t="shared" si="63"/>
        <v/>
      </c>
      <c r="CO107" s="157" t="str">
        <f t="shared" si="60"/>
        <v/>
      </c>
      <c r="CP107" s="151">
        <f t="shared" si="61"/>
        <v>0</v>
      </c>
      <c r="CQ107" s="73" t="str">
        <f>IF(ISBLANK('ÁREA MEJORA COMPETENCIAL'!R107),"",IF(CO107="","",SUM(CP107,-CO107)))</f>
        <v/>
      </c>
      <c r="CR107" s="224" t="str">
        <f>IF(ISBLANK('ÁREA MEJORA COMPETENCIAL'!R107),"",IF(CO107="","VER RESULTADOS",(CP107/CO107)))</f>
        <v/>
      </c>
      <c r="CS107" s="128"/>
    </row>
    <row r="108" spans="1:97" s="99" customFormat="1" ht="18.75" customHeight="1" x14ac:dyDescent="0.3">
      <c r="A108" s="308"/>
      <c r="B108" s="308"/>
      <c r="C108" s="45"/>
      <c r="D108" s="44"/>
      <c r="E108" s="131"/>
      <c r="F108" s="292"/>
      <c r="G108" s="293"/>
      <c r="H108" s="46"/>
      <c r="I108" s="46"/>
      <c r="J108" s="275"/>
      <c r="K108" s="276"/>
      <c r="L108" s="56"/>
      <c r="M108" s="56"/>
      <c r="N108" s="56"/>
      <c r="O108" s="56"/>
      <c r="P108" s="56"/>
      <c r="Q108" s="56"/>
      <c r="R108" s="56"/>
      <c r="S108" s="110" t="str">
        <f t="shared" si="34"/>
        <v/>
      </c>
      <c r="T108" s="110">
        <f t="shared" si="35"/>
        <v>0</v>
      </c>
      <c r="U108" s="111" t="str">
        <f t="shared" si="36"/>
        <v/>
      </c>
      <c r="V108" s="111" t="str">
        <f t="shared" si="37"/>
        <v/>
      </c>
      <c r="W108" s="112">
        <f t="shared" si="38"/>
        <v>0</v>
      </c>
      <c r="X108" s="182" t="str">
        <f t="shared" si="39"/>
        <v/>
      </c>
      <c r="Y108" s="150"/>
      <c r="Z108" s="54"/>
      <c r="AA108" s="54"/>
      <c r="AB108" s="49">
        <f t="shared" si="40"/>
        <v>0</v>
      </c>
      <c r="AC108" s="54"/>
      <c r="AD108" s="54"/>
      <c r="AE108" s="49">
        <f t="shared" si="41"/>
        <v>0</v>
      </c>
      <c r="AF108" s="54"/>
      <c r="AG108" s="54"/>
      <c r="AH108" s="49">
        <f t="shared" si="42"/>
        <v>0</v>
      </c>
      <c r="AI108" s="54"/>
      <c r="AJ108" s="54"/>
      <c r="AK108" s="49">
        <f t="shared" si="43"/>
        <v>0</v>
      </c>
      <c r="AL108" s="54"/>
      <c r="AM108" s="54"/>
      <c r="AN108" s="49">
        <f t="shared" si="44"/>
        <v>0</v>
      </c>
      <c r="AO108" s="151">
        <f t="shared" si="45"/>
        <v>0</v>
      </c>
      <c r="AP108" s="54"/>
      <c r="AQ108" s="54"/>
      <c r="AR108" s="49">
        <f t="shared" si="46"/>
        <v>0</v>
      </c>
      <c r="AS108" s="54"/>
      <c r="AT108" s="54"/>
      <c r="AU108" s="49">
        <f t="shared" si="47"/>
        <v>0</v>
      </c>
      <c r="AV108" s="54"/>
      <c r="AW108" s="54"/>
      <c r="AX108" s="49">
        <f t="shared" si="48"/>
        <v>0</v>
      </c>
      <c r="AY108" s="54"/>
      <c r="AZ108" s="54"/>
      <c r="BA108" s="49">
        <f t="shared" si="49"/>
        <v>0</v>
      </c>
      <c r="BB108" s="54"/>
      <c r="BC108" s="54"/>
      <c r="BD108" s="49">
        <f t="shared" si="50"/>
        <v>0</v>
      </c>
      <c r="BE108" s="152">
        <f t="shared" si="51"/>
        <v>0</v>
      </c>
      <c r="BF108" s="153"/>
      <c r="BG108" s="153"/>
      <c r="BH108" s="18">
        <f t="shared" si="52"/>
        <v>0</v>
      </c>
      <c r="BI108" s="153"/>
      <c r="BJ108" s="153"/>
      <c r="BK108" s="18">
        <f t="shared" si="53"/>
        <v>0</v>
      </c>
      <c r="BL108" s="153"/>
      <c r="BM108" s="153"/>
      <c r="BN108" s="18">
        <f t="shared" si="54"/>
        <v>0</v>
      </c>
      <c r="BO108" s="153"/>
      <c r="BP108" s="153"/>
      <c r="BQ108" s="18">
        <f t="shared" si="55"/>
        <v>0</v>
      </c>
      <c r="BR108" s="153"/>
      <c r="BS108" s="153"/>
      <c r="BT108" s="18">
        <f t="shared" si="56"/>
        <v>0</v>
      </c>
      <c r="BU108" s="152">
        <f t="shared" si="57"/>
        <v>0</v>
      </c>
      <c r="BV108" s="48"/>
      <c r="BW108" s="48"/>
      <c r="BX108" s="48"/>
      <c r="BY108" s="48"/>
      <c r="BZ108" s="48"/>
      <c r="CA108" s="48"/>
      <c r="CB108" s="48"/>
      <c r="CC108" s="48"/>
      <c r="CD108" s="48"/>
      <c r="CE108" s="48"/>
      <c r="CF108" s="48"/>
      <c r="CG108" s="48"/>
      <c r="CH108" s="48"/>
      <c r="CI108" s="48"/>
      <c r="CJ108" s="113">
        <f t="shared" si="58"/>
        <v>0</v>
      </c>
      <c r="CK108" s="152">
        <f t="shared" si="59"/>
        <v>0</v>
      </c>
      <c r="CL108" s="154"/>
      <c r="CM108" s="156" t="str">
        <f t="shared" si="62"/>
        <v/>
      </c>
      <c r="CN108" s="157" t="str">
        <f t="shared" si="63"/>
        <v/>
      </c>
      <c r="CO108" s="157" t="str">
        <f t="shared" si="60"/>
        <v/>
      </c>
      <c r="CP108" s="151">
        <f t="shared" si="61"/>
        <v>0</v>
      </c>
      <c r="CQ108" s="73" t="str">
        <f>IF(ISBLANK('ÁREA MEJORA COMPETENCIAL'!R108),"",IF(CO108="","",SUM(CP108,-CO108)))</f>
        <v/>
      </c>
      <c r="CR108" s="224" t="str">
        <f>IF(ISBLANK('ÁREA MEJORA COMPETENCIAL'!R108),"",IF(CO108="","VER RESULTADOS",(CP108/CO108)))</f>
        <v/>
      </c>
      <c r="CS108" s="128"/>
    </row>
    <row r="109" spans="1:97" s="99" customFormat="1" ht="18.75" customHeight="1" x14ac:dyDescent="0.3">
      <c r="A109" s="308"/>
      <c r="B109" s="308"/>
      <c r="C109" s="45"/>
      <c r="D109" s="44"/>
      <c r="E109" s="131"/>
      <c r="F109" s="292"/>
      <c r="G109" s="293"/>
      <c r="H109" s="46"/>
      <c r="I109" s="46"/>
      <c r="J109" s="275"/>
      <c r="K109" s="276"/>
      <c r="L109" s="56"/>
      <c r="M109" s="56"/>
      <c r="N109" s="56"/>
      <c r="O109" s="56"/>
      <c r="P109" s="56"/>
      <c r="Q109" s="56"/>
      <c r="R109" s="56"/>
      <c r="S109" s="110" t="str">
        <f t="shared" si="34"/>
        <v/>
      </c>
      <c r="T109" s="110">
        <f t="shared" si="35"/>
        <v>0</v>
      </c>
      <c r="U109" s="111" t="str">
        <f t="shared" si="36"/>
        <v/>
      </c>
      <c r="V109" s="111" t="str">
        <f t="shared" si="37"/>
        <v/>
      </c>
      <c r="W109" s="112">
        <f t="shared" si="38"/>
        <v>0</v>
      </c>
      <c r="X109" s="182" t="str">
        <f t="shared" si="39"/>
        <v/>
      </c>
      <c r="Y109" s="150"/>
      <c r="Z109" s="54"/>
      <c r="AA109" s="54"/>
      <c r="AB109" s="49">
        <f t="shared" si="40"/>
        <v>0</v>
      </c>
      <c r="AC109" s="54"/>
      <c r="AD109" s="54"/>
      <c r="AE109" s="49">
        <f t="shared" si="41"/>
        <v>0</v>
      </c>
      <c r="AF109" s="54"/>
      <c r="AG109" s="54"/>
      <c r="AH109" s="49">
        <f t="shared" si="42"/>
        <v>0</v>
      </c>
      <c r="AI109" s="54"/>
      <c r="AJ109" s="54"/>
      <c r="AK109" s="49">
        <f t="shared" si="43"/>
        <v>0</v>
      </c>
      <c r="AL109" s="54"/>
      <c r="AM109" s="54"/>
      <c r="AN109" s="49">
        <f t="shared" si="44"/>
        <v>0</v>
      </c>
      <c r="AO109" s="151">
        <f t="shared" si="45"/>
        <v>0</v>
      </c>
      <c r="AP109" s="54"/>
      <c r="AQ109" s="54"/>
      <c r="AR109" s="49">
        <f t="shared" si="46"/>
        <v>0</v>
      </c>
      <c r="AS109" s="54"/>
      <c r="AT109" s="54"/>
      <c r="AU109" s="49">
        <f t="shared" si="47"/>
        <v>0</v>
      </c>
      <c r="AV109" s="54"/>
      <c r="AW109" s="54"/>
      <c r="AX109" s="49">
        <f t="shared" si="48"/>
        <v>0</v>
      </c>
      <c r="AY109" s="54"/>
      <c r="AZ109" s="54"/>
      <c r="BA109" s="49">
        <f t="shared" si="49"/>
        <v>0</v>
      </c>
      <c r="BB109" s="54"/>
      <c r="BC109" s="54"/>
      <c r="BD109" s="49">
        <f t="shared" si="50"/>
        <v>0</v>
      </c>
      <c r="BE109" s="152">
        <f t="shared" si="51"/>
        <v>0</v>
      </c>
      <c r="BF109" s="153"/>
      <c r="BG109" s="153"/>
      <c r="BH109" s="18">
        <f t="shared" si="52"/>
        <v>0</v>
      </c>
      <c r="BI109" s="153"/>
      <c r="BJ109" s="153"/>
      <c r="BK109" s="18">
        <f t="shared" si="53"/>
        <v>0</v>
      </c>
      <c r="BL109" s="153"/>
      <c r="BM109" s="153"/>
      <c r="BN109" s="18">
        <f t="shared" si="54"/>
        <v>0</v>
      </c>
      <c r="BO109" s="153"/>
      <c r="BP109" s="153"/>
      <c r="BQ109" s="18">
        <f t="shared" si="55"/>
        <v>0</v>
      </c>
      <c r="BR109" s="153"/>
      <c r="BS109" s="153"/>
      <c r="BT109" s="18">
        <f t="shared" si="56"/>
        <v>0</v>
      </c>
      <c r="BU109" s="152">
        <f t="shared" si="57"/>
        <v>0</v>
      </c>
      <c r="BV109" s="48"/>
      <c r="BW109" s="48"/>
      <c r="BX109" s="48"/>
      <c r="BY109" s="48"/>
      <c r="BZ109" s="48"/>
      <c r="CA109" s="48"/>
      <c r="CB109" s="48"/>
      <c r="CC109" s="48"/>
      <c r="CD109" s="48"/>
      <c r="CE109" s="48"/>
      <c r="CF109" s="48"/>
      <c r="CG109" s="48"/>
      <c r="CH109" s="48"/>
      <c r="CI109" s="48"/>
      <c r="CJ109" s="113">
        <f t="shared" si="58"/>
        <v>0</v>
      </c>
      <c r="CK109" s="152">
        <f t="shared" si="59"/>
        <v>0</v>
      </c>
      <c r="CL109" s="154"/>
      <c r="CM109" s="156" t="str">
        <f t="shared" si="62"/>
        <v/>
      </c>
      <c r="CN109" s="157" t="str">
        <f t="shared" si="63"/>
        <v/>
      </c>
      <c r="CO109" s="157" t="str">
        <f t="shared" si="60"/>
        <v/>
      </c>
      <c r="CP109" s="151">
        <f t="shared" si="61"/>
        <v>0</v>
      </c>
      <c r="CQ109" s="73" t="str">
        <f>IF(ISBLANK('ÁREA MEJORA COMPETENCIAL'!R109),"",IF(CO109="","",SUM(CP109,-CO109)))</f>
        <v/>
      </c>
      <c r="CR109" s="224" t="str">
        <f>IF(ISBLANK('ÁREA MEJORA COMPETENCIAL'!R109),"",IF(CO109="","VER RESULTADOS",(CP109/CO109)))</f>
        <v/>
      </c>
      <c r="CS109" s="128"/>
    </row>
    <row r="110" spans="1:97" s="99" customFormat="1" ht="18.75" customHeight="1" x14ac:dyDescent="0.3">
      <c r="A110" s="308"/>
      <c r="B110" s="308"/>
      <c r="C110" s="45"/>
      <c r="D110" s="44"/>
      <c r="E110" s="131"/>
      <c r="F110" s="292"/>
      <c r="G110" s="293"/>
      <c r="H110" s="46"/>
      <c r="I110" s="46"/>
      <c r="J110" s="275"/>
      <c r="K110" s="276"/>
      <c r="L110" s="56"/>
      <c r="M110" s="56"/>
      <c r="N110" s="56"/>
      <c r="O110" s="56"/>
      <c r="P110" s="56"/>
      <c r="Q110" s="56"/>
      <c r="R110" s="56"/>
      <c r="S110" s="110" t="str">
        <f t="shared" si="34"/>
        <v/>
      </c>
      <c r="T110" s="110">
        <f t="shared" si="35"/>
        <v>0</v>
      </c>
      <c r="U110" s="111" t="str">
        <f t="shared" si="36"/>
        <v/>
      </c>
      <c r="V110" s="111" t="str">
        <f t="shared" si="37"/>
        <v/>
      </c>
      <c r="W110" s="112">
        <f t="shared" si="38"/>
        <v>0</v>
      </c>
      <c r="X110" s="182" t="str">
        <f t="shared" si="39"/>
        <v/>
      </c>
      <c r="Y110" s="150"/>
      <c r="Z110" s="54"/>
      <c r="AA110" s="54"/>
      <c r="AB110" s="49">
        <f t="shared" si="40"/>
        <v>0</v>
      </c>
      <c r="AC110" s="54"/>
      <c r="AD110" s="54"/>
      <c r="AE110" s="49">
        <f t="shared" si="41"/>
        <v>0</v>
      </c>
      <c r="AF110" s="54"/>
      <c r="AG110" s="54"/>
      <c r="AH110" s="49">
        <f t="shared" si="42"/>
        <v>0</v>
      </c>
      <c r="AI110" s="54"/>
      <c r="AJ110" s="54"/>
      <c r="AK110" s="49">
        <f t="shared" si="43"/>
        <v>0</v>
      </c>
      <c r="AL110" s="54"/>
      <c r="AM110" s="54"/>
      <c r="AN110" s="49">
        <f t="shared" si="44"/>
        <v>0</v>
      </c>
      <c r="AO110" s="151">
        <f t="shared" si="45"/>
        <v>0</v>
      </c>
      <c r="AP110" s="54"/>
      <c r="AQ110" s="54"/>
      <c r="AR110" s="49">
        <f t="shared" si="46"/>
        <v>0</v>
      </c>
      <c r="AS110" s="54"/>
      <c r="AT110" s="54"/>
      <c r="AU110" s="49">
        <f t="shared" si="47"/>
        <v>0</v>
      </c>
      <c r="AV110" s="54"/>
      <c r="AW110" s="54"/>
      <c r="AX110" s="49">
        <f t="shared" si="48"/>
        <v>0</v>
      </c>
      <c r="AY110" s="54"/>
      <c r="AZ110" s="54"/>
      <c r="BA110" s="49">
        <f t="shared" si="49"/>
        <v>0</v>
      </c>
      <c r="BB110" s="54"/>
      <c r="BC110" s="54"/>
      <c r="BD110" s="49">
        <f t="shared" si="50"/>
        <v>0</v>
      </c>
      <c r="BE110" s="152">
        <f t="shared" si="51"/>
        <v>0</v>
      </c>
      <c r="BF110" s="153"/>
      <c r="BG110" s="153"/>
      <c r="BH110" s="18">
        <f t="shared" si="52"/>
        <v>0</v>
      </c>
      <c r="BI110" s="153"/>
      <c r="BJ110" s="153"/>
      <c r="BK110" s="18">
        <f t="shared" si="53"/>
        <v>0</v>
      </c>
      <c r="BL110" s="153"/>
      <c r="BM110" s="153"/>
      <c r="BN110" s="18">
        <f t="shared" si="54"/>
        <v>0</v>
      </c>
      <c r="BO110" s="153"/>
      <c r="BP110" s="153"/>
      <c r="BQ110" s="18">
        <f t="shared" si="55"/>
        <v>0</v>
      </c>
      <c r="BR110" s="153"/>
      <c r="BS110" s="153"/>
      <c r="BT110" s="18">
        <f t="shared" si="56"/>
        <v>0</v>
      </c>
      <c r="BU110" s="152">
        <f t="shared" si="57"/>
        <v>0</v>
      </c>
      <c r="BV110" s="48"/>
      <c r="BW110" s="48"/>
      <c r="BX110" s="48"/>
      <c r="BY110" s="48"/>
      <c r="BZ110" s="48"/>
      <c r="CA110" s="48"/>
      <c r="CB110" s="48"/>
      <c r="CC110" s="48"/>
      <c r="CD110" s="48"/>
      <c r="CE110" s="48"/>
      <c r="CF110" s="48"/>
      <c r="CG110" s="48"/>
      <c r="CH110" s="48"/>
      <c r="CI110" s="48"/>
      <c r="CJ110" s="113">
        <f t="shared" si="58"/>
        <v>0</v>
      </c>
      <c r="CK110" s="152">
        <f t="shared" si="59"/>
        <v>0</v>
      </c>
      <c r="CL110" s="154"/>
      <c r="CM110" s="156" t="str">
        <f t="shared" si="62"/>
        <v/>
      </c>
      <c r="CN110" s="157" t="str">
        <f t="shared" si="63"/>
        <v/>
      </c>
      <c r="CO110" s="157" t="str">
        <f t="shared" si="60"/>
        <v/>
      </c>
      <c r="CP110" s="151">
        <f t="shared" si="61"/>
        <v>0</v>
      </c>
      <c r="CQ110" s="73" t="str">
        <f>IF(ISBLANK('ÁREA MEJORA COMPETENCIAL'!R110),"",IF(CO110="","",SUM(CP110,-CO110)))</f>
        <v/>
      </c>
      <c r="CR110" s="224" t="str">
        <f>IF(ISBLANK('ÁREA MEJORA COMPETENCIAL'!R110),"",IF(CO110="","VER RESULTADOS",(CP110/CO110)))</f>
        <v/>
      </c>
      <c r="CS110" s="128"/>
    </row>
    <row r="111" spans="1:97" s="99" customFormat="1" ht="18.75" customHeight="1" x14ac:dyDescent="0.3">
      <c r="A111" s="308"/>
      <c r="B111" s="308"/>
      <c r="C111" s="45"/>
      <c r="D111" s="44"/>
      <c r="E111" s="131"/>
      <c r="F111" s="292"/>
      <c r="G111" s="293"/>
      <c r="H111" s="46"/>
      <c r="I111" s="46"/>
      <c r="J111" s="275"/>
      <c r="K111" s="276"/>
      <c r="L111" s="56"/>
      <c r="M111" s="56"/>
      <c r="N111" s="56"/>
      <c r="O111" s="56"/>
      <c r="P111" s="56"/>
      <c r="Q111" s="56"/>
      <c r="R111" s="56"/>
      <c r="S111" s="110" t="str">
        <f t="shared" si="34"/>
        <v/>
      </c>
      <c r="T111" s="110">
        <f t="shared" si="35"/>
        <v>0</v>
      </c>
      <c r="U111" s="111" t="str">
        <f t="shared" si="36"/>
        <v/>
      </c>
      <c r="V111" s="111" t="str">
        <f t="shared" si="37"/>
        <v/>
      </c>
      <c r="W111" s="112">
        <f t="shared" si="38"/>
        <v>0</v>
      </c>
      <c r="X111" s="182" t="str">
        <f t="shared" si="39"/>
        <v/>
      </c>
      <c r="Y111" s="150"/>
      <c r="Z111" s="54"/>
      <c r="AA111" s="54"/>
      <c r="AB111" s="49">
        <f t="shared" si="40"/>
        <v>0</v>
      </c>
      <c r="AC111" s="54"/>
      <c r="AD111" s="54"/>
      <c r="AE111" s="49">
        <f t="shared" si="41"/>
        <v>0</v>
      </c>
      <c r="AF111" s="54"/>
      <c r="AG111" s="54"/>
      <c r="AH111" s="49">
        <f t="shared" si="42"/>
        <v>0</v>
      </c>
      <c r="AI111" s="54"/>
      <c r="AJ111" s="54"/>
      <c r="AK111" s="49">
        <f t="shared" si="43"/>
        <v>0</v>
      </c>
      <c r="AL111" s="54"/>
      <c r="AM111" s="54"/>
      <c r="AN111" s="49">
        <f t="shared" si="44"/>
        <v>0</v>
      </c>
      <c r="AO111" s="151">
        <f t="shared" si="45"/>
        <v>0</v>
      </c>
      <c r="AP111" s="54"/>
      <c r="AQ111" s="54"/>
      <c r="AR111" s="49">
        <f t="shared" si="46"/>
        <v>0</v>
      </c>
      <c r="AS111" s="54"/>
      <c r="AT111" s="54"/>
      <c r="AU111" s="49">
        <f t="shared" si="47"/>
        <v>0</v>
      </c>
      <c r="AV111" s="54"/>
      <c r="AW111" s="54"/>
      <c r="AX111" s="49">
        <f t="shared" si="48"/>
        <v>0</v>
      </c>
      <c r="AY111" s="54"/>
      <c r="AZ111" s="54"/>
      <c r="BA111" s="49">
        <f t="shared" si="49"/>
        <v>0</v>
      </c>
      <c r="BB111" s="54"/>
      <c r="BC111" s="54"/>
      <c r="BD111" s="49">
        <f t="shared" si="50"/>
        <v>0</v>
      </c>
      <c r="BE111" s="152">
        <f t="shared" si="51"/>
        <v>0</v>
      </c>
      <c r="BF111" s="153"/>
      <c r="BG111" s="153"/>
      <c r="BH111" s="18">
        <f t="shared" si="52"/>
        <v>0</v>
      </c>
      <c r="BI111" s="153"/>
      <c r="BJ111" s="153"/>
      <c r="BK111" s="18">
        <f t="shared" si="53"/>
        <v>0</v>
      </c>
      <c r="BL111" s="153"/>
      <c r="BM111" s="153"/>
      <c r="BN111" s="18">
        <f t="shared" si="54"/>
        <v>0</v>
      </c>
      <c r="BO111" s="153"/>
      <c r="BP111" s="153"/>
      <c r="BQ111" s="18">
        <f t="shared" si="55"/>
        <v>0</v>
      </c>
      <c r="BR111" s="153"/>
      <c r="BS111" s="153"/>
      <c r="BT111" s="18">
        <f t="shared" si="56"/>
        <v>0</v>
      </c>
      <c r="BU111" s="152">
        <f t="shared" si="57"/>
        <v>0</v>
      </c>
      <c r="BV111" s="48"/>
      <c r="BW111" s="48"/>
      <c r="BX111" s="48"/>
      <c r="BY111" s="48"/>
      <c r="BZ111" s="48"/>
      <c r="CA111" s="48"/>
      <c r="CB111" s="48"/>
      <c r="CC111" s="48"/>
      <c r="CD111" s="48"/>
      <c r="CE111" s="48"/>
      <c r="CF111" s="48"/>
      <c r="CG111" s="48"/>
      <c r="CH111" s="48"/>
      <c r="CI111" s="48"/>
      <c r="CJ111" s="113">
        <f t="shared" si="58"/>
        <v>0</v>
      </c>
      <c r="CK111" s="152">
        <f t="shared" si="59"/>
        <v>0</v>
      </c>
      <c r="CL111" s="154"/>
      <c r="CM111" s="156" t="str">
        <f t="shared" si="62"/>
        <v/>
      </c>
      <c r="CN111" s="157" t="str">
        <f t="shared" si="63"/>
        <v/>
      </c>
      <c r="CO111" s="157" t="str">
        <f t="shared" si="60"/>
        <v/>
      </c>
      <c r="CP111" s="151">
        <f t="shared" si="61"/>
        <v>0</v>
      </c>
      <c r="CQ111" s="73" t="str">
        <f>IF(ISBLANK('ÁREA MEJORA COMPETENCIAL'!R111),"",IF(CO111="","",SUM(CP111,-CO111)))</f>
        <v/>
      </c>
      <c r="CR111" s="224" t="str">
        <f>IF(ISBLANK('ÁREA MEJORA COMPETENCIAL'!R111),"",IF(CO111="","VER RESULTADOS",(CP111/CO111)))</f>
        <v/>
      </c>
      <c r="CS111" s="128"/>
    </row>
    <row r="112" spans="1:97" s="99" customFormat="1" ht="18.75" customHeight="1" x14ac:dyDescent="0.3">
      <c r="A112" s="308"/>
      <c r="B112" s="308"/>
      <c r="C112" s="45"/>
      <c r="D112" s="44"/>
      <c r="E112" s="131"/>
      <c r="F112" s="292"/>
      <c r="G112" s="293"/>
      <c r="H112" s="46"/>
      <c r="I112" s="46"/>
      <c r="J112" s="275"/>
      <c r="K112" s="276"/>
      <c r="L112" s="56"/>
      <c r="M112" s="56"/>
      <c r="N112" s="56"/>
      <c r="O112" s="56"/>
      <c r="P112" s="56"/>
      <c r="Q112" s="56"/>
      <c r="R112" s="56"/>
      <c r="S112" s="110" t="str">
        <f t="shared" si="34"/>
        <v/>
      </c>
      <c r="T112" s="110">
        <f t="shared" si="35"/>
        <v>0</v>
      </c>
      <c r="U112" s="111" t="str">
        <f t="shared" si="36"/>
        <v/>
      </c>
      <c r="V112" s="111" t="str">
        <f t="shared" si="37"/>
        <v/>
      </c>
      <c r="W112" s="112">
        <f t="shared" si="38"/>
        <v>0</v>
      </c>
      <c r="X112" s="182" t="str">
        <f t="shared" si="39"/>
        <v/>
      </c>
      <c r="Y112" s="150"/>
      <c r="Z112" s="54"/>
      <c r="AA112" s="54"/>
      <c r="AB112" s="49">
        <f t="shared" si="40"/>
        <v>0</v>
      </c>
      <c r="AC112" s="54"/>
      <c r="AD112" s="54"/>
      <c r="AE112" s="49">
        <f t="shared" si="41"/>
        <v>0</v>
      </c>
      <c r="AF112" s="54"/>
      <c r="AG112" s="54"/>
      <c r="AH112" s="49">
        <f t="shared" si="42"/>
        <v>0</v>
      </c>
      <c r="AI112" s="54"/>
      <c r="AJ112" s="54"/>
      <c r="AK112" s="49">
        <f t="shared" si="43"/>
        <v>0</v>
      </c>
      <c r="AL112" s="54"/>
      <c r="AM112" s="54"/>
      <c r="AN112" s="49">
        <f t="shared" si="44"/>
        <v>0</v>
      </c>
      <c r="AO112" s="151">
        <f t="shared" si="45"/>
        <v>0</v>
      </c>
      <c r="AP112" s="54"/>
      <c r="AQ112" s="54"/>
      <c r="AR112" s="49">
        <f t="shared" si="46"/>
        <v>0</v>
      </c>
      <c r="AS112" s="54"/>
      <c r="AT112" s="54"/>
      <c r="AU112" s="49">
        <f t="shared" si="47"/>
        <v>0</v>
      </c>
      <c r="AV112" s="54"/>
      <c r="AW112" s="54"/>
      <c r="AX112" s="49">
        <f t="shared" si="48"/>
        <v>0</v>
      </c>
      <c r="AY112" s="54"/>
      <c r="AZ112" s="54"/>
      <c r="BA112" s="49">
        <f t="shared" si="49"/>
        <v>0</v>
      </c>
      <c r="BB112" s="54"/>
      <c r="BC112" s="54"/>
      <c r="BD112" s="49">
        <f t="shared" si="50"/>
        <v>0</v>
      </c>
      <c r="BE112" s="152">
        <f t="shared" si="51"/>
        <v>0</v>
      </c>
      <c r="BF112" s="153"/>
      <c r="BG112" s="153"/>
      <c r="BH112" s="18">
        <f t="shared" si="52"/>
        <v>0</v>
      </c>
      <c r="BI112" s="153"/>
      <c r="BJ112" s="153"/>
      <c r="BK112" s="18">
        <f t="shared" si="53"/>
        <v>0</v>
      </c>
      <c r="BL112" s="153"/>
      <c r="BM112" s="153"/>
      <c r="BN112" s="18">
        <f t="shared" si="54"/>
        <v>0</v>
      </c>
      <c r="BO112" s="153"/>
      <c r="BP112" s="153"/>
      <c r="BQ112" s="18">
        <f t="shared" si="55"/>
        <v>0</v>
      </c>
      <c r="BR112" s="153"/>
      <c r="BS112" s="153"/>
      <c r="BT112" s="18">
        <f t="shared" si="56"/>
        <v>0</v>
      </c>
      <c r="BU112" s="152">
        <f t="shared" si="57"/>
        <v>0</v>
      </c>
      <c r="BV112" s="48"/>
      <c r="BW112" s="48"/>
      <c r="BX112" s="48"/>
      <c r="BY112" s="48"/>
      <c r="BZ112" s="48"/>
      <c r="CA112" s="48"/>
      <c r="CB112" s="48"/>
      <c r="CC112" s="48"/>
      <c r="CD112" s="48"/>
      <c r="CE112" s="48"/>
      <c r="CF112" s="48"/>
      <c r="CG112" s="48"/>
      <c r="CH112" s="48"/>
      <c r="CI112" s="48"/>
      <c r="CJ112" s="113">
        <f t="shared" si="58"/>
        <v>0</v>
      </c>
      <c r="CK112" s="152">
        <f t="shared" si="59"/>
        <v>0</v>
      </c>
      <c r="CL112" s="154"/>
      <c r="CM112" s="156" t="str">
        <f t="shared" si="62"/>
        <v/>
      </c>
      <c r="CN112" s="157" t="str">
        <f t="shared" si="63"/>
        <v/>
      </c>
      <c r="CO112" s="157" t="str">
        <f t="shared" si="60"/>
        <v/>
      </c>
      <c r="CP112" s="151">
        <f t="shared" si="61"/>
        <v>0</v>
      </c>
      <c r="CQ112" s="73" t="str">
        <f>IF(ISBLANK('ÁREA MEJORA COMPETENCIAL'!R112),"",IF(CO112="","",SUM(CP112,-CO112)))</f>
        <v/>
      </c>
      <c r="CR112" s="224" t="str">
        <f>IF(ISBLANK('ÁREA MEJORA COMPETENCIAL'!R112),"",IF(CO112="","VER RESULTADOS",(CP112/CO112)))</f>
        <v/>
      </c>
      <c r="CS112" s="128"/>
    </row>
    <row r="113" spans="1:97" s="99" customFormat="1" ht="18.75" customHeight="1" x14ac:dyDescent="0.3">
      <c r="A113" s="308"/>
      <c r="B113" s="308"/>
      <c r="C113" s="45"/>
      <c r="D113" s="44"/>
      <c r="E113" s="131"/>
      <c r="F113" s="292"/>
      <c r="G113" s="293"/>
      <c r="H113" s="46"/>
      <c r="I113" s="46"/>
      <c r="J113" s="275"/>
      <c r="K113" s="276"/>
      <c r="L113" s="56"/>
      <c r="M113" s="56"/>
      <c r="N113" s="56"/>
      <c r="O113" s="56"/>
      <c r="P113" s="56"/>
      <c r="Q113" s="56"/>
      <c r="R113" s="56"/>
      <c r="S113" s="110" t="str">
        <f t="shared" si="34"/>
        <v/>
      </c>
      <c r="T113" s="110">
        <f t="shared" si="35"/>
        <v>0</v>
      </c>
      <c r="U113" s="111" t="str">
        <f t="shared" si="36"/>
        <v/>
      </c>
      <c r="V113" s="111" t="str">
        <f t="shared" si="37"/>
        <v/>
      </c>
      <c r="W113" s="112">
        <f t="shared" si="38"/>
        <v>0</v>
      </c>
      <c r="X113" s="182" t="str">
        <f t="shared" si="39"/>
        <v/>
      </c>
      <c r="Y113" s="150"/>
      <c r="Z113" s="54"/>
      <c r="AA113" s="54"/>
      <c r="AB113" s="49">
        <f t="shared" si="40"/>
        <v>0</v>
      </c>
      <c r="AC113" s="54"/>
      <c r="AD113" s="54"/>
      <c r="AE113" s="49">
        <f t="shared" si="41"/>
        <v>0</v>
      </c>
      <c r="AF113" s="54"/>
      <c r="AG113" s="54"/>
      <c r="AH113" s="49">
        <f t="shared" si="42"/>
        <v>0</v>
      </c>
      <c r="AI113" s="54"/>
      <c r="AJ113" s="54"/>
      <c r="AK113" s="49">
        <f t="shared" si="43"/>
        <v>0</v>
      </c>
      <c r="AL113" s="54"/>
      <c r="AM113" s="54"/>
      <c r="AN113" s="49">
        <f t="shared" si="44"/>
        <v>0</v>
      </c>
      <c r="AO113" s="151">
        <f t="shared" si="45"/>
        <v>0</v>
      </c>
      <c r="AP113" s="54"/>
      <c r="AQ113" s="54"/>
      <c r="AR113" s="49">
        <f t="shared" si="46"/>
        <v>0</v>
      </c>
      <c r="AS113" s="54"/>
      <c r="AT113" s="54"/>
      <c r="AU113" s="49">
        <f t="shared" si="47"/>
        <v>0</v>
      </c>
      <c r="AV113" s="54"/>
      <c r="AW113" s="54"/>
      <c r="AX113" s="49">
        <f t="shared" si="48"/>
        <v>0</v>
      </c>
      <c r="AY113" s="54"/>
      <c r="AZ113" s="54"/>
      <c r="BA113" s="49">
        <f t="shared" si="49"/>
        <v>0</v>
      </c>
      <c r="BB113" s="54"/>
      <c r="BC113" s="54"/>
      <c r="BD113" s="49">
        <f t="shared" si="50"/>
        <v>0</v>
      </c>
      <c r="BE113" s="152">
        <f t="shared" si="51"/>
        <v>0</v>
      </c>
      <c r="BF113" s="153"/>
      <c r="BG113" s="153"/>
      <c r="BH113" s="18">
        <f t="shared" si="52"/>
        <v>0</v>
      </c>
      <c r="BI113" s="153"/>
      <c r="BJ113" s="153"/>
      <c r="BK113" s="18">
        <f t="shared" si="53"/>
        <v>0</v>
      </c>
      <c r="BL113" s="153"/>
      <c r="BM113" s="153"/>
      <c r="BN113" s="18">
        <f t="shared" si="54"/>
        <v>0</v>
      </c>
      <c r="BO113" s="153"/>
      <c r="BP113" s="153"/>
      <c r="BQ113" s="18">
        <f t="shared" si="55"/>
        <v>0</v>
      </c>
      <c r="BR113" s="153"/>
      <c r="BS113" s="153"/>
      <c r="BT113" s="18">
        <f t="shared" si="56"/>
        <v>0</v>
      </c>
      <c r="BU113" s="152">
        <f t="shared" si="57"/>
        <v>0</v>
      </c>
      <c r="BV113" s="48"/>
      <c r="BW113" s="48"/>
      <c r="BX113" s="48"/>
      <c r="BY113" s="48"/>
      <c r="BZ113" s="48"/>
      <c r="CA113" s="48"/>
      <c r="CB113" s="48"/>
      <c r="CC113" s="48"/>
      <c r="CD113" s="48"/>
      <c r="CE113" s="48"/>
      <c r="CF113" s="48"/>
      <c r="CG113" s="48"/>
      <c r="CH113" s="48"/>
      <c r="CI113" s="48"/>
      <c r="CJ113" s="113">
        <f t="shared" si="58"/>
        <v>0</v>
      </c>
      <c r="CK113" s="152">
        <f t="shared" si="59"/>
        <v>0</v>
      </c>
      <c r="CL113" s="154"/>
      <c r="CM113" s="156" t="str">
        <f t="shared" si="62"/>
        <v/>
      </c>
      <c r="CN113" s="157" t="str">
        <f t="shared" si="63"/>
        <v/>
      </c>
      <c r="CO113" s="157" t="str">
        <f t="shared" si="60"/>
        <v/>
      </c>
      <c r="CP113" s="151">
        <f t="shared" si="61"/>
        <v>0</v>
      </c>
      <c r="CQ113" s="73" t="str">
        <f>IF(ISBLANK('ÁREA MEJORA COMPETENCIAL'!R113),"",IF(CO113="","",SUM(CP113,-CO113)))</f>
        <v/>
      </c>
      <c r="CR113" s="224" t="str">
        <f>IF(ISBLANK('ÁREA MEJORA COMPETENCIAL'!R113),"",IF(CO113="","VER RESULTADOS",(CP113/CO113)))</f>
        <v/>
      </c>
      <c r="CS113" s="128"/>
    </row>
    <row r="114" spans="1:97" s="99" customFormat="1" ht="18.75" customHeight="1" x14ac:dyDescent="0.3">
      <c r="A114" s="308"/>
      <c r="B114" s="308"/>
      <c r="C114" s="45"/>
      <c r="D114" s="44"/>
      <c r="E114" s="131"/>
      <c r="F114" s="292"/>
      <c r="G114" s="293"/>
      <c r="H114" s="46"/>
      <c r="I114" s="46"/>
      <c r="J114" s="275"/>
      <c r="K114" s="276"/>
      <c r="L114" s="56"/>
      <c r="M114" s="56"/>
      <c r="N114" s="56"/>
      <c r="O114" s="56"/>
      <c r="P114" s="56"/>
      <c r="Q114" s="56"/>
      <c r="R114" s="56"/>
      <c r="S114" s="110" t="str">
        <f t="shared" si="34"/>
        <v/>
      </c>
      <c r="T114" s="110">
        <f t="shared" si="35"/>
        <v>0</v>
      </c>
      <c r="U114" s="111" t="str">
        <f t="shared" si="36"/>
        <v/>
      </c>
      <c r="V114" s="111" t="str">
        <f t="shared" si="37"/>
        <v/>
      </c>
      <c r="W114" s="112">
        <f t="shared" si="38"/>
        <v>0</v>
      </c>
      <c r="X114" s="182" t="str">
        <f t="shared" si="39"/>
        <v/>
      </c>
      <c r="Y114" s="150"/>
      <c r="Z114" s="54"/>
      <c r="AA114" s="54"/>
      <c r="AB114" s="49">
        <f t="shared" si="40"/>
        <v>0</v>
      </c>
      <c r="AC114" s="54"/>
      <c r="AD114" s="54"/>
      <c r="AE114" s="49">
        <f t="shared" si="41"/>
        <v>0</v>
      </c>
      <c r="AF114" s="54"/>
      <c r="AG114" s="54"/>
      <c r="AH114" s="49">
        <f t="shared" si="42"/>
        <v>0</v>
      </c>
      <c r="AI114" s="54"/>
      <c r="AJ114" s="54"/>
      <c r="AK114" s="49">
        <f t="shared" si="43"/>
        <v>0</v>
      </c>
      <c r="AL114" s="54"/>
      <c r="AM114" s="54"/>
      <c r="AN114" s="49">
        <f t="shared" si="44"/>
        <v>0</v>
      </c>
      <c r="AO114" s="151">
        <f t="shared" si="45"/>
        <v>0</v>
      </c>
      <c r="AP114" s="54"/>
      <c r="AQ114" s="54"/>
      <c r="AR114" s="49">
        <f t="shared" si="46"/>
        <v>0</v>
      </c>
      <c r="AS114" s="54"/>
      <c r="AT114" s="54"/>
      <c r="AU114" s="49">
        <f t="shared" si="47"/>
        <v>0</v>
      </c>
      <c r="AV114" s="54"/>
      <c r="AW114" s="54"/>
      <c r="AX114" s="49">
        <f t="shared" si="48"/>
        <v>0</v>
      </c>
      <c r="AY114" s="54"/>
      <c r="AZ114" s="54"/>
      <c r="BA114" s="49">
        <f t="shared" si="49"/>
        <v>0</v>
      </c>
      <c r="BB114" s="54"/>
      <c r="BC114" s="54"/>
      <c r="BD114" s="49">
        <f t="shared" si="50"/>
        <v>0</v>
      </c>
      <c r="BE114" s="152">
        <f t="shared" si="51"/>
        <v>0</v>
      </c>
      <c r="BF114" s="153"/>
      <c r="BG114" s="153"/>
      <c r="BH114" s="18">
        <f t="shared" si="52"/>
        <v>0</v>
      </c>
      <c r="BI114" s="153"/>
      <c r="BJ114" s="153"/>
      <c r="BK114" s="18">
        <f t="shared" si="53"/>
        <v>0</v>
      </c>
      <c r="BL114" s="153"/>
      <c r="BM114" s="153"/>
      <c r="BN114" s="18">
        <f t="shared" si="54"/>
        <v>0</v>
      </c>
      <c r="BO114" s="153"/>
      <c r="BP114" s="153"/>
      <c r="BQ114" s="18">
        <f t="shared" si="55"/>
        <v>0</v>
      </c>
      <c r="BR114" s="153"/>
      <c r="BS114" s="153"/>
      <c r="BT114" s="18">
        <f t="shared" si="56"/>
        <v>0</v>
      </c>
      <c r="BU114" s="152">
        <f t="shared" si="57"/>
        <v>0</v>
      </c>
      <c r="BV114" s="48"/>
      <c r="BW114" s="48"/>
      <c r="BX114" s="48"/>
      <c r="BY114" s="48"/>
      <c r="BZ114" s="48"/>
      <c r="CA114" s="48"/>
      <c r="CB114" s="48"/>
      <c r="CC114" s="48"/>
      <c r="CD114" s="48"/>
      <c r="CE114" s="48"/>
      <c r="CF114" s="48"/>
      <c r="CG114" s="48"/>
      <c r="CH114" s="48"/>
      <c r="CI114" s="48"/>
      <c r="CJ114" s="113">
        <f t="shared" si="58"/>
        <v>0</v>
      </c>
      <c r="CK114" s="152">
        <f t="shared" si="59"/>
        <v>0</v>
      </c>
      <c r="CL114" s="154"/>
      <c r="CM114" s="156" t="str">
        <f t="shared" si="62"/>
        <v/>
      </c>
      <c r="CN114" s="157" t="str">
        <f t="shared" si="63"/>
        <v/>
      </c>
      <c r="CO114" s="157" t="str">
        <f t="shared" si="60"/>
        <v/>
      </c>
      <c r="CP114" s="151">
        <f t="shared" si="61"/>
        <v>0</v>
      </c>
      <c r="CQ114" s="73" t="str">
        <f>IF(ISBLANK('ÁREA MEJORA COMPETENCIAL'!R114),"",IF(CO114="","",SUM(CP114,-CO114)))</f>
        <v/>
      </c>
      <c r="CR114" s="224" t="str">
        <f>IF(ISBLANK('ÁREA MEJORA COMPETENCIAL'!R114),"",IF(CO114="","VER RESULTADOS",(CP114/CO114)))</f>
        <v/>
      </c>
      <c r="CS114" s="128"/>
    </row>
    <row r="115" spans="1:97" s="99" customFormat="1" ht="18.75" customHeight="1" x14ac:dyDescent="0.3">
      <c r="A115" s="308"/>
      <c r="B115" s="308"/>
      <c r="C115" s="45"/>
      <c r="D115" s="44"/>
      <c r="E115" s="131"/>
      <c r="F115" s="292"/>
      <c r="G115" s="293"/>
      <c r="H115" s="46"/>
      <c r="I115" s="46"/>
      <c r="J115" s="275"/>
      <c r="K115" s="276"/>
      <c r="L115" s="56"/>
      <c r="M115" s="56"/>
      <c r="N115" s="56"/>
      <c r="O115" s="56"/>
      <c r="P115" s="56"/>
      <c r="Q115" s="56"/>
      <c r="R115" s="56"/>
      <c r="S115" s="110" t="str">
        <f t="shared" si="34"/>
        <v/>
      </c>
      <c r="T115" s="110">
        <f t="shared" si="35"/>
        <v>0</v>
      </c>
      <c r="U115" s="111" t="str">
        <f t="shared" si="36"/>
        <v/>
      </c>
      <c r="V115" s="111" t="str">
        <f t="shared" si="37"/>
        <v/>
      </c>
      <c r="W115" s="112">
        <f t="shared" si="38"/>
        <v>0</v>
      </c>
      <c r="X115" s="182" t="str">
        <f t="shared" si="39"/>
        <v/>
      </c>
      <c r="Y115" s="150"/>
      <c r="Z115" s="54"/>
      <c r="AA115" s="54"/>
      <c r="AB115" s="49">
        <f t="shared" si="40"/>
        <v>0</v>
      </c>
      <c r="AC115" s="54"/>
      <c r="AD115" s="54"/>
      <c r="AE115" s="49">
        <f t="shared" si="41"/>
        <v>0</v>
      </c>
      <c r="AF115" s="54"/>
      <c r="AG115" s="54"/>
      <c r="AH115" s="49">
        <f t="shared" si="42"/>
        <v>0</v>
      </c>
      <c r="AI115" s="54"/>
      <c r="AJ115" s="54"/>
      <c r="AK115" s="49">
        <f t="shared" si="43"/>
        <v>0</v>
      </c>
      <c r="AL115" s="54"/>
      <c r="AM115" s="54"/>
      <c r="AN115" s="49">
        <f t="shared" si="44"/>
        <v>0</v>
      </c>
      <c r="AO115" s="151">
        <f t="shared" si="45"/>
        <v>0</v>
      </c>
      <c r="AP115" s="54"/>
      <c r="AQ115" s="54"/>
      <c r="AR115" s="49">
        <f t="shared" si="46"/>
        <v>0</v>
      </c>
      <c r="AS115" s="54"/>
      <c r="AT115" s="54"/>
      <c r="AU115" s="49">
        <f t="shared" si="47"/>
        <v>0</v>
      </c>
      <c r="AV115" s="54"/>
      <c r="AW115" s="54"/>
      <c r="AX115" s="49">
        <f t="shared" si="48"/>
        <v>0</v>
      </c>
      <c r="AY115" s="54"/>
      <c r="AZ115" s="54"/>
      <c r="BA115" s="49">
        <f t="shared" si="49"/>
        <v>0</v>
      </c>
      <c r="BB115" s="54"/>
      <c r="BC115" s="54"/>
      <c r="BD115" s="49">
        <f t="shared" si="50"/>
        <v>0</v>
      </c>
      <c r="BE115" s="152">
        <f t="shared" si="51"/>
        <v>0</v>
      </c>
      <c r="BF115" s="153"/>
      <c r="BG115" s="153"/>
      <c r="BH115" s="18">
        <f t="shared" si="52"/>
        <v>0</v>
      </c>
      <c r="BI115" s="153"/>
      <c r="BJ115" s="153"/>
      <c r="BK115" s="18">
        <f t="shared" si="53"/>
        <v>0</v>
      </c>
      <c r="BL115" s="153"/>
      <c r="BM115" s="153"/>
      <c r="BN115" s="18">
        <f t="shared" si="54"/>
        <v>0</v>
      </c>
      <c r="BO115" s="153"/>
      <c r="BP115" s="153"/>
      <c r="BQ115" s="18">
        <f t="shared" si="55"/>
        <v>0</v>
      </c>
      <c r="BR115" s="153"/>
      <c r="BS115" s="153"/>
      <c r="BT115" s="18">
        <f t="shared" si="56"/>
        <v>0</v>
      </c>
      <c r="BU115" s="152">
        <f t="shared" si="57"/>
        <v>0</v>
      </c>
      <c r="BV115" s="48"/>
      <c r="BW115" s="48"/>
      <c r="BX115" s="48"/>
      <c r="BY115" s="48"/>
      <c r="BZ115" s="48"/>
      <c r="CA115" s="48"/>
      <c r="CB115" s="48"/>
      <c r="CC115" s="48"/>
      <c r="CD115" s="48"/>
      <c r="CE115" s="48"/>
      <c r="CF115" s="48"/>
      <c r="CG115" s="48"/>
      <c r="CH115" s="48"/>
      <c r="CI115" s="48"/>
      <c r="CJ115" s="113">
        <f t="shared" si="58"/>
        <v>0</v>
      </c>
      <c r="CK115" s="152">
        <f t="shared" si="59"/>
        <v>0</v>
      </c>
      <c r="CL115" s="154"/>
      <c r="CM115" s="156" t="str">
        <f t="shared" si="62"/>
        <v/>
      </c>
      <c r="CN115" s="157" t="str">
        <f t="shared" si="63"/>
        <v/>
      </c>
      <c r="CO115" s="157" t="str">
        <f t="shared" si="60"/>
        <v/>
      </c>
      <c r="CP115" s="151">
        <f t="shared" si="61"/>
        <v>0</v>
      </c>
      <c r="CQ115" s="73" t="str">
        <f>IF(ISBLANK('ÁREA MEJORA COMPETENCIAL'!R115),"",IF(CO115="","",SUM(CP115,-CO115)))</f>
        <v/>
      </c>
      <c r="CR115" s="224" t="str">
        <f>IF(ISBLANK('ÁREA MEJORA COMPETENCIAL'!R115),"",IF(CO115="","VER RESULTADOS",(CP115/CO115)))</f>
        <v/>
      </c>
      <c r="CS115" s="128"/>
    </row>
    <row r="116" spans="1:97" s="99" customFormat="1" ht="18.75" customHeight="1" x14ac:dyDescent="0.3">
      <c r="A116" s="308"/>
      <c r="B116" s="308"/>
      <c r="C116" s="45"/>
      <c r="D116" s="44"/>
      <c r="E116" s="131"/>
      <c r="F116" s="292"/>
      <c r="G116" s="293"/>
      <c r="H116" s="46"/>
      <c r="I116" s="46"/>
      <c r="J116" s="275"/>
      <c r="K116" s="276"/>
      <c r="L116" s="56"/>
      <c r="M116" s="56"/>
      <c r="N116" s="56"/>
      <c r="O116" s="56"/>
      <c r="P116" s="56"/>
      <c r="Q116" s="56"/>
      <c r="R116" s="56"/>
      <c r="S116" s="110" t="str">
        <f t="shared" si="34"/>
        <v/>
      </c>
      <c r="T116" s="110">
        <f t="shared" si="35"/>
        <v>0</v>
      </c>
      <c r="U116" s="111" t="str">
        <f t="shared" si="36"/>
        <v/>
      </c>
      <c r="V116" s="111" t="str">
        <f t="shared" si="37"/>
        <v/>
      </c>
      <c r="W116" s="112">
        <f t="shared" si="38"/>
        <v>0</v>
      </c>
      <c r="X116" s="182" t="str">
        <f t="shared" si="39"/>
        <v/>
      </c>
      <c r="Y116" s="150"/>
      <c r="Z116" s="54"/>
      <c r="AA116" s="54"/>
      <c r="AB116" s="49">
        <f t="shared" si="40"/>
        <v>0</v>
      </c>
      <c r="AC116" s="54"/>
      <c r="AD116" s="54"/>
      <c r="AE116" s="49">
        <f t="shared" si="41"/>
        <v>0</v>
      </c>
      <c r="AF116" s="54"/>
      <c r="AG116" s="54"/>
      <c r="AH116" s="49">
        <f t="shared" si="42"/>
        <v>0</v>
      </c>
      <c r="AI116" s="54"/>
      <c r="AJ116" s="54"/>
      <c r="AK116" s="49">
        <f t="shared" si="43"/>
        <v>0</v>
      </c>
      <c r="AL116" s="54"/>
      <c r="AM116" s="54"/>
      <c r="AN116" s="49">
        <f t="shared" si="44"/>
        <v>0</v>
      </c>
      <c r="AO116" s="151">
        <f t="shared" si="45"/>
        <v>0</v>
      </c>
      <c r="AP116" s="54"/>
      <c r="AQ116" s="54"/>
      <c r="AR116" s="49">
        <f t="shared" si="46"/>
        <v>0</v>
      </c>
      <c r="AS116" s="54"/>
      <c r="AT116" s="54"/>
      <c r="AU116" s="49">
        <f t="shared" si="47"/>
        <v>0</v>
      </c>
      <c r="AV116" s="54"/>
      <c r="AW116" s="54"/>
      <c r="AX116" s="49">
        <f t="shared" si="48"/>
        <v>0</v>
      </c>
      <c r="AY116" s="54"/>
      <c r="AZ116" s="54"/>
      <c r="BA116" s="49">
        <f t="shared" si="49"/>
        <v>0</v>
      </c>
      <c r="BB116" s="54"/>
      <c r="BC116" s="54"/>
      <c r="BD116" s="49">
        <f t="shared" si="50"/>
        <v>0</v>
      </c>
      <c r="BE116" s="152">
        <f t="shared" si="51"/>
        <v>0</v>
      </c>
      <c r="BF116" s="153"/>
      <c r="BG116" s="153"/>
      <c r="BH116" s="18">
        <f t="shared" si="52"/>
        <v>0</v>
      </c>
      <c r="BI116" s="153"/>
      <c r="BJ116" s="153"/>
      <c r="BK116" s="18">
        <f t="shared" si="53"/>
        <v>0</v>
      </c>
      <c r="BL116" s="153"/>
      <c r="BM116" s="153"/>
      <c r="BN116" s="18">
        <f t="shared" si="54"/>
        <v>0</v>
      </c>
      <c r="BO116" s="153"/>
      <c r="BP116" s="153"/>
      <c r="BQ116" s="18">
        <f t="shared" si="55"/>
        <v>0</v>
      </c>
      <c r="BR116" s="153"/>
      <c r="BS116" s="153"/>
      <c r="BT116" s="18">
        <f t="shared" si="56"/>
        <v>0</v>
      </c>
      <c r="BU116" s="152">
        <f t="shared" si="57"/>
        <v>0</v>
      </c>
      <c r="BV116" s="48"/>
      <c r="BW116" s="48"/>
      <c r="BX116" s="48"/>
      <c r="BY116" s="48"/>
      <c r="BZ116" s="48"/>
      <c r="CA116" s="48"/>
      <c r="CB116" s="48"/>
      <c r="CC116" s="48"/>
      <c r="CD116" s="48"/>
      <c r="CE116" s="48"/>
      <c r="CF116" s="48"/>
      <c r="CG116" s="48"/>
      <c r="CH116" s="48"/>
      <c r="CI116" s="48"/>
      <c r="CJ116" s="113">
        <f t="shared" si="58"/>
        <v>0</v>
      </c>
      <c r="CK116" s="152">
        <f t="shared" si="59"/>
        <v>0</v>
      </c>
      <c r="CL116" s="154"/>
      <c r="CM116" s="156" t="str">
        <f t="shared" si="62"/>
        <v/>
      </c>
      <c r="CN116" s="157" t="str">
        <f t="shared" si="63"/>
        <v/>
      </c>
      <c r="CO116" s="157" t="str">
        <f t="shared" si="60"/>
        <v/>
      </c>
      <c r="CP116" s="151">
        <f t="shared" si="61"/>
        <v>0</v>
      </c>
      <c r="CQ116" s="73" t="str">
        <f>IF(ISBLANK('ÁREA MEJORA COMPETENCIAL'!R116),"",IF(CO116="","",SUM(CP116,-CO116)))</f>
        <v/>
      </c>
      <c r="CR116" s="224" t="str">
        <f>IF(ISBLANK('ÁREA MEJORA COMPETENCIAL'!R116),"",IF(CO116="","VER RESULTADOS",(CP116/CO116)))</f>
        <v/>
      </c>
      <c r="CS116" s="128"/>
    </row>
    <row r="117" spans="1:97" s="99" customFormat="1" ht="18.75" customHeight="1" x14ac:dyDescent="0.3">
      <c r="A117" s="308"/>
      <c r="B117" s="308"/>
      <c r="C117" s="45"/>
      <c r="D117" s="44"/>
      <c r="E117" s="131"/>
      <c r="F117" s="292"/>
      <c r="G117" s="293"/>
      <c r="H117" s="46"/>
      <c r="I117" s="46"/>
      <c r="J117" s="275"/>
      <c r="K117" s="276"/>
      <c r="L117" s="56"/>
      <c r="M117" s="56"/>
      <c r="N117" s="56"/>
      <c r="O117" s="56"/>
      <c r="P117" s="56"/>
      <c r="Q117" s="56"/>
      <c r="R117" s="56"/>
      <c r="S117" s="110" t="str">
        <f t="shared" si="34"/>
        <v/>
      </c>
      <c r="T117" s="110">
        <f t="shared" si="35"/>
        <v>0</v>
      </c>
      <c r="U117" s="111" t="str">
        <f t="shared" si="36"/>
        <v/>
      </c>
      <c r="V117" s="111" t="str">
        <f t="shared" si="37"/>
        <v/>
      </c>
      <c r="W117" s="112">
        <f t="shared" si="38"/>
        <v>0</v>
      </c>
      <c r="X117" s="182" t="str">
        <f t="shared" si="39"/>
        <v/>
      </c>
      <c r="Y117" s="150"/>
      <c r="Z117" s="54"/>
      <c r="AA117" s="54"/>
      <c r="AB117" s="49">
        <f t="shared" si="40"/>
        <v>0</v>
      </c>
      <c r="AC117" s="54"/>
      <c r="AD117" s="54"/>
      <c r="AE117" s="49">
        <f t="shared" si="41"/>
        <v>0</v>
      </c>
      <c r="AF117" s="54"/>
      <c r="AG117" s="54"/>
      <c r="AH117" s="49">
        <f t="shared" si="42"/>
        <v>0</v>
      </c>
      <c r="AI117" s="54"/>
      <c r="AJ117" s="54"/>
      <c r="AK117" s="49">
        <f t="shared" si="43"/>
        <v>0</v>
      </c>
      <c r="AL117" s="54"/>
      <c r="AM117" s="54"/>
      <c r="AN117" s="49">
        <f t="shared" si="44"/>
        <v>0</v>
      </c>
      <c r="AO117" s="151">
        <f t="shared" si="45"/>
        <v>0</v>
      </c>
      <c r="AP117" s="54"/>
      <c r="AQ117" s="54"/>
      <c r="AR117" s="49">
        <f t="shared" si="46"/>
        <v>0</v>
      </c>
      <c r="AS117" s="54"/>
      <c r="AT117" s="54"/>
      <c r="AU117" s="49">
        <f t="shared" si="47"/>
        <v>0</v>
      </c>
      <c r="AV117" s="54"/>
      <c r="AW117" s="54"/>
      <c r="AX117" s="49">
        <f t="shared" si="48"/>
        <v>0</v>
      </c>
      <c r="AY117" s="54"/>
      <c r="AZ117" s="54"/>
      <c r="BA117" s="49">
        <f t="shared" si="49"/>
        <v>0</v>
      </c>
      <c r="BB117" s="54"/>
      <c r="BC117" s="54"/>
      <c r="BD117" s="49">
        <f t="shared" si="50"/>
        <v>0</v>
      </c>
      <c r="BE117" s="152">
        <f t="shared" si="51"/>
        <v>0</v>
      </c>
      <c r="BF117" s="153"/>
      <c r="BG117" s="153"/>
      <c r="BH117" s="18">
        <f t="shared" si="52"/>
        <v>0</v>
      </c>
      <c r="BI117" s="153"/>
      <c r="BJ117" s="153"/>
      <c r="BK117" s="18">
        <f t="shared" si="53"/>
        <v>0</v>
      </c>
      <c r="BL117" s="153"/>
      <c r="BM117" s="153"/>
      <c r="BN117" s="18">
        <f t="shared" si="54"/>
        <v>0</v>
      </c>
      <c r="BO117" s="153"/>
      <c r="BP117" s="153"/>
      <c r="BQ117" s="18">
        <f t="shared" si="55"/>
        <v>0</v>
      </c>
      <c r="BR117" s="153"/>
      <c r="BS117" s="153"/>
      <c r="BT117" s="18">
        <f t="shared" si="56"/>
        <v>0</v>
      </c>
      <c r="BU117" s="152">
        <f t="shared" si="57"/>
        <v>0</v>
      </c>
      <c r="BV117" s="48"/>
      <c r="BW117" s="48"/>
      <c r="BX117" s="48"/>
      <c r="BY117" s="48"/>
      <c r="BZ117" s="48"/>
      <c r="CA117" s="48"/>
      <c r="CB117" s="48"/>
      <c r="CC117" s="48"/>
      <c r="CD117" s="48"/>
      <c r="CE117" s="48"/>
      <c r="CF117" s="48"/>
      <c r="CG117" s="48"/>
      <c r="CH117" s="48"/>
      <c r="CI117" s="48"/>
      <c r="CJ117" s="113">
        <f t="shared" si="58"/>
        <v>0</v>
      </c>
      <c r="CK117" s="152">
        <f t="shared" si="59"/>
        <v>0</v>
      </c>
      <c r="CL117" s="154"/>
      <c r="CM117" s="156" t="str">
        <f t="shared" si="62"/>
        <v/>
      </c>
      <c r="CN117" s="157" t="str">
        <f t="shared" si="63"/>
        <v/>
      </c>
      <c r="CO117" s="157" t="str">
        <f t="shared" si="60"/>
        <v/>
      </c>
      <c r="CP117" s="151">
        <f t="shared" si="61"/>
        <v>0</v>
      </c>
      <c r="CQ117" s="73" t="str">
        <f>IF(ISBLANK('ÁREA MEJORA COMPETENCIAL'!R117),"",IF(CO117="","",SUM(CP117,-CO117)))</f>
        <v/>
      </c>
      <c r="CR117" s="224" t="str">
        <f>IF(ISBLANK('ÁREA MEJORA COMPETENCIAL'!R117),"",IF(CO117="","VER RESULTADOS",(CP117/CO117)))</f>
        <v/>
      </c>
      <c r="CS117" s="128"/>
    </row>
    <row r="118" spans="1:97" s="99" customFormat="1" ht="18.75" customHeight="1" x14ac:dyDescent="0.3">
      <c r="A118" s="308"/>
      <c r="B118" s="308"/>
      <c r="C118" s="45"/>
      <c r="D118" s="44"/>
      <c r="E118" s="131"/>
      <c r="F118" s="292"/>
      <c r="G118" s="293"/>
      <c r="H118" s="46"/>
      <c r="I118" s="46"/>
      <c r="J118" s="275"/>
      <c r="K118" s="276"/>
      <c r="L118" s="56"/>
      <c r="M118" s="56"/>
      <c r="N118" s="56"/>
      <c r="O118" s="56"/>
      <c r="P118" s="56"/>
      <c r="Q118" s="56"/>
      <c r="R118" s="56"/>
      <c r="S118" s="110" t="str">
        <f t="shared" si="34"/>
        <v/>
      </c>
      <c r="T118" s="110">
        <f t="shared" si="35"/>
        <v>0</v>
      </c>
      <c r="U118" s="111" t="str">
        <f t="shared" si="36"/>
        <v/>
      </c>
      <c r="V118" s="111" t="str">
        <f t="shared" si="37"/>
        <v/>
      </c>
      <c r="W118" s="112">
        <f t="shared" si="38"/>
        <v>0</v>
      </c>
      <c r="X118" s="182" t="str">
        <f t="shared" si="39"/>
        <v/>
      </c>
      <c r="Y118" s="150"/>
      <c r="Z118" s="54"/>
      <c r="AA118" s="54"/>
      <c r="AB118" s="49">
        <f t="shared" si="40"/>
        <v>0</v>
      </c>
      <c r="AC118" s="54"/>
      <c r="AD118" s="54"/>
      <c r="AE118" s="49">
        <f t="shared" si="41"/>
        <v>0</v>
      </c>
      <c r="AF118" s="54"/>
      <c r="AG118" s="54"/>
      <c r="AH118" s="49">
        <f t="shared" si="42"/>
        <v>0</v>
      </c>
      <c r="AI118" s="54"/>
      <c r="AJ118" s="54"/>
      <c r="AK118" s="49">
        <f t="shared" si="43"/>
        <v>0</v>
      </c>
      <c r="AL118" s="54"/>
      <c r="AM118" s="54"/>
      <c r="AN118" s="49">
        <f t="shared" si="44"/>
        <v>0</v>
      </c>
      <c r="AO118" s="151">
        <f t="shared" si="45"/>
        <v>0</v>
      </c>
      <c r="AP118" s="54"/>
      <c r="AQ118" s="54"/>
      <c r="AR118" s="49">
        <f t="shared" si="46"/>
        <v>0</v>
      </c>
      <c r="AS118" s="54"/>
      <c r="AT118" s="54"/>
      <c r="AU118" s="49">
        <f t="shared" si="47"/>
        <v>0</v>
      </c>
      <c r="AV118" s="54"/>
      <c r="AW118" s="54"/>
      <c r="AX118" s="49">
        <f t="shared" si="48"/>
        <v>0</v>
      </c>
      <c r="AY118" s="54"/>
      <c r="AZ118" s="54"/>
      <c r="BA118" s="49">
        <f t="shared" si="49"/>
        <v>0</v>
      </c>
      <c r="BB118" s="54"/>
      <c r="BC118" s="54"/>
      <c r="BD118" s="49">
        <f t="shared" si="50"/>
        <v>0</v>
      </c>
      <c r="BE118" s="152">
        <f t="shared" si="51"/>
        <v>0</v>
      </c>
      <c r="BF118" s="153"/>
      <c r="BG118" s="153"/>
      <c r="BH118" s="18">
        <f t="shared" si="52"/>
        <v>0</v>
      </c>
      <c r="BI118" s="153"/>
      <c r="BJ118" s="153"/>
      <c r="BK118" s="18">
        <f t="shared" si="53"/>
        <v>0</v>
      </c>
      <c r="BL118" s="153"/>
      <c r="BM118" s="153"/>
      <c r="BN118" s="18">
        <f t="shared" si="54"/>
        <v>0</v>
      </c>
      <c r="BO118" s="153"/>
      <c r="BP118" s="153"/>
      <c r="BQ118" s="18">
        <f t="shared" si="55"/>
        <v>0</v>
      </c>
      <c r="BR118" s="153"/>
      <c r="BS118" s="153"/>
      <c r="BT118" s="18">
        <f t="shared" si="56"/>
        <v>0</v>
      </c>
      <c r="BU118" s="152">
        <f t="shared" si="57"/>
        <v>0</v>
      </c>
      <c r="BV118" s="48"/>
      <c r="BW118" s="48"/>
      <c r="BX118" s="48"/>
      <c r="BY118" s="48"/>
      <c r="BZ118" s="48"/>
      <c r="CA118" s="48"/>
      <c r="CB118" s="48"/>
      <c r="CC118" s="48"/>
      <c r="CD118" s="48"/>
      <c r="CE118" s="48"/>
      <c r="CF118" s="48"/>
      <c r="CG118" s="48"/>
      <c r="CH118" s="48"/>
      <c r="CI118" s="48"/>
      <c r="CJ118" s="113">
        <f t="shared" si="58"/>
        <v>0</v>
      </c>
      <c r="CK118" s="152">
        <f t="shared" si="59"/>
        <v>0</v>
      </c>
      <c r="CL118" s="154"/>
      <c r="CM118" s="156" t="str">
        <f t="shared" si="62"/>
        <v/>
      </c>
      <c r="CN118" s="157" t="str">
        <f t="shared" si="63"/>
        <v/>
      </c>
      <c r="CO118" s="157" t="str">
        <f t="shared" si="60"/>
        <v/>
      </c>
      <c r="CP118" s="151">
        <f t="shared" si="61"/>
        <v>0</v>
      </c>
      <c r="CQ118" s="73" t="str">
        <f>IF(ISBLANK('ÁREA MEJORA COMPETENCIAL'!R118),"",IF(CO118="","",SUM(CP118,-CO118)))</f>
        <v/>
      </c>
      <c r="CR118" s="224" t="str">
        <f>IF(ISBLANK('ÁREA MEJORA COMPETENCIAL'!R118),"",IF(CO118="","VER RESULTADOS",(CP118/CO118)))</f>
        <v/>
      </c>
      <c r="CS118" s="128"/>
    </row>
    <row r="119" spans="1:97" s="99" customFormat="1" ht="18.75" customHeight="1" x14ac:dyDescent="0.3">
      <c r="A119" s="308"/>
      <c r="B119" s="308"/>
      <c r="C119" s="45"/>
      <c r="D119" s="44"/>
      <c r="E119" s="131"/>
      <c r="F119" s="292"/>
      <c r="G119" s="293"/>
      <c r="H119" s="46"/>
      <c r="I119" s="46"/>
      <c r="J119" s="275"/>
      <c r="K119" s="276"/>
      <c r="L119" s="56"/>
      <c r="M119" s="56"/>
      <c r="N119" s="56"/>
      <c r="O119" s="56"/>
      <c r="P119" s="56"/>
      <c r="Q119" s="56"/>
      <c r="R119" s="56"/>
      <c r="S119" s="110" t="str">
        <f t="shared" si="34"/>
        <v/>
      </c>
      <c r="T119" s="110">
        <f t="shared" si="35"/>
        <v>0</v>
      </c>
      <c r="U119" s="111" t="str">
        <f t="shared" si="36"/>
        <v/>
      </c>
      <c r="V119" s="111" t="str">
        <f t="shared" si="37"/>
        <v/>
      </c>
      <c r="W119" s="112">
        <f t="shared" si="38"/>
        <v>0</v>
      </c>
      <c r="X119" s="182" t="str">
        <f t="shared" si="39"/>
        <v/>
      </c>
      <c r="Y119" s="150"/>
      <c r="Z119" s="54"/>
      <c r="AA119" s="54"/>
      <c r="AB119" s="49">
        <f t="shared" si="40"/>
        <v>0</v>
      </c>
      <c r="AC119" s="54"/>
      <c r="AD119" s="54"/>
      <c r="AE119" s="49">
        <f t="shared" si="41"/>
        <v>0</v>
      </c>
      <c r="AF119" s="54"/>
      <c r="AG119" s="54"/>
      <c r="AH119" s="49">
        <f t="shared" si="42"/>
        <v>0</v>
      </c>
      <c r="AI119" s="54"/>
      <c r="AJ119" s="54"/>
      <c r="AK119" s="49">
        <f t="shared" si="43"/>
        <v>0</v>
      </c>
      <c r="AL119" s="54"/>
      <c r="AM119" s="54"/>
      <c r="AN119" s="49">
        <f t="shared" si="44"/>
        <v>0</v>
      </c>
      <c r="AO119" s="151">
        <f t="shared" si="45"/>
        <v>0</v>
      </c>
      <c r="AP119" s="54"/>
      <c r="AQ119" s="54"/>
      <c r="AR119" s="49">
        <f t="shared" si="46"/>
        <v>0</v>
      </c>
      <c r="AS119" s="54"/>
      <c r="AT119" s="54"/>
      <c r="AU119" s="49">
        <f t="shared" si="47"/>
        <v>0</v>
      </c>
      <c r="AV119" s="54"/>
      <c r="AW119" s="54"/>
      <c r="AX119" s="49">
        <f t="shared" si="48"/>
        <v>0</v>
      </c>
      <c r="AY119" s="54"/>
      <c r="AZ119" s="54"/>
      <c r="BA119" s="49">
        <f t="shared" si="49"/>
        <v>0</v>
      </c>
      <c r="BB119" s="54"/>
      <c r="BC119" s="54"/>
      <c r="BD119" s="49">
        <f t="shared" si="50"/>
        <v>0</v>
      </c>
      <c r="BE119" s="152">
        <f t="shared" si="51"/>
        <v>0</v>
      </c>
      <c r="BF119" s="153"/>
      <c r="BG119" s="153"/>
      <c r="BH119" s="18">
        <f t="shared" si="52"/>
        <v>0</v>
      </c>
      <c r="BI119" s="153"/>
      <c r="BJ119" s="153"/>
      <c r="BK119" s="18">
        <f t="shared" si="53"/>
        <v>0</v>
      </c>
      <c r="BL119" s="153"/>
      <c r="BM119" s="153"/>
      <c r="BN119" s="18">
        <f t="shared" si="54"/>
        <v>0</v>
      </c>
      <c r="BO119" s="153"/>
      <c r="BP119" s="153"/>
      <c r="BQ119" s="18">
        <f t="shared" si="55"/>
        <v>0</v>
      </c>
      <c r="BR119" s="153"/>
      <c r="BS119" s="153"/>
      <c r="BT119" s="18">
        <f t="shared" si="56"/>
        <v>0</v>
      </c>
      <c r="BU119" s="152">
        <f t="shared" si="57"/>
        <v>0</v>
      </c>
      <c r="BV119" s="48"/>
      <c r="BW119" s="48"/>
      <c r="BX119" s="48"/>
      <c r="BY119" s="48"/>
      <c r="BZ119" s="48"/>
      <c r="CA119" s="48"/>
      <c r="CB119" s="48"/>
      <c r="CC119" s="48"/>
      <c r="CD119" s="48"/>
      <c r="CE119" s="48"/>
      <c r="CF119" s="48"/>
      <c r="CG119" s="48"/>
      <c r="CH119" s="48"/>
      <c r="CI119" s="48"/>
      <c r="CJ119" s="113">
        <f t="shared" si="58"/>
        <v>0</v>
      </c>
      <c r="CK119" s="152">
        <f t="shared" si="59"/>
        <v>0</v>
      </c>
      <c r="CL119" s="154"/>
      <c r="CM119" s="156" t="str">
        <f t="shared" si="62"/>
        <v/>
      </c>
      <c r="CN119" s="157" t="str">
        <f t="shared" si="63"/>
        <v/>
      </c>
      <c r="CO119" s="157" t="str">
        <f t="shared" si="60"/>
        <v/>
      </c>
      <c r="CP119" s="151">
        <f t="shared" si="61"/>
        <v>0</v>
      </c>
      <c r="CQ119" s="73" t="str">
        <f>IF(ISBLANK('ÁREA MEJORA COMPETENCIAL'!R119),"",IF(CO119="","",SUM(CP119,-CO119)))</f>
        <v/>
      </c>
      <c r="CR119" s="224" t="str">
        <f>IF(ISBLANK('ÁREA MEJORA COMPETENCIAL'!R119),"",IF(CO119="","VER RESULTADOS",(CP119/CO119)))</f>
        <v/>
      </c>
      <c r="CS119" s="128"/>
    </row>
    <row r="120" spans="1:97" s="99" customFormat="1" ht="18.75" customHeight="1" x14ac:dyDescent="0.3">
      <c r="A120" s="308"/>
      <c r="B120" s="308"/>
      <c r="C120" s="45"/>
      <c r="D120" s="44"/>
      <c r="E120" s="131"/>
      <c r="F120" s="292"/>
      <c r="G120" s="293"/>
      <c r="H120" s="46"/>
      <c r="I120" s="46"/>
      <c r="J120" s="275"/>
      <c r="K120" s="276"/>
      <c r="L120" s="56"/>
      <c r="M120" s="56"/>
      <c r="N120" s="56"/>
      <c r="O120" s="56"/>
      <c r="P120" s="56"/>
      <c r="Q120" s="56"/>
      <c r="R120" s="56"/>
      <c r="S120" s="110" t="str">
        <f t="shared" si="34"/>
        <v/>
      </c>
      <c r="T120" s="110">
        <f t="shared" si="35"/>
        <v>0</v>
      </c>
      <c r="U120" s="111" t="str">
        <f t="shared" si="36"/>
        <v/>
      </c>
      <c r="V120" s="111" t="str">
        <f t="shared" si="37"/>
        <v/>
      </c>
      <c r="W120" s="112">
        <f t="shared" si="38"/>
        <v>0</v>
      </c>
      <c r="X120" s="182" t="str">
        <f t="shared" si="39"/>
        <v/>
      </c>
      <c r="Y120" s="150"/>
      <c r="Z120" s="54"/>
      <c r="AA120" s="54"/>
      <c r="AB120" s="49">
        <f t="shared" si="40"/>
        <v>0</v>
      </c>
      <c r="AC120" s="54"/>
      <c r="AD120" s="54"/>
      <c r="AE120" s="49">
        <f t="shared" si="41"/>
        <v>0</v>
      </c>
      <c r="AF120" s="54"/>
      <c r="AG120" s="54"/>
      <c r="AH120" s="49">
        <f t="shared" si="42"/>
        <v>0</v>
      </c>
      <c r="AI120" s="54"/>
      <c r="AJ120" s="54"/>
      <c r="AK120" s="49">
        <f t="shared" si="43"/>
        <v>0</v>
      </c>
      <c r="AL120" s="54"/>
      <c r="AM120" s="54"/>
      <c r="AN120" s="49">
        <f t="shared" si="44"/>
        <v>0</v>
      </c>
      <c r="AO120" s="151">
        <f t="shared" si="45"/>
        <v>0</v>
      </c>
      <c r="AP120" s="54"/>
      <c r="AQ120" s="54"/>
      <c r="AR120" s="49">
        <f t="shared" si="46"/>
        <v>0</v>
      </c>
      <c r="AS120" s="54"/>
      <c r="AT120" s="54"/>
      <c r="AU120" s="49">
        <f t="shared" si="47"/>
        <v>0</v>
      </c>
      <c r="AV120" s="54"/>
      <c r="AW120" s="54"/>
      <c r="AX120" s="49">
        <f t="shared" si="48"/>
        <v>0</v>
      </c>
      <c r="AY120" s="54"/>
      <c r="AZ120" s="54"/>
      <c r="BA120" s="49">
        <f t="shared" si="49"/>
        <v>0</v>
      </c>
      <c r="BB120" s="54"/>
      <c r="BC120" s="54"/>
      <c r="BD120" s="49">
        <f t="shared" si="50"/>
        <v>0</v>
      </c>
      <c r="BE120" s="152">
        <f t="shared" si="51"/>
        <v>0</v>
      </c>
      <c r="BF120" s="153"/>
      <c r="BG120" s="153"/>
      <c r="BH120" s="18">
        <f t="shared" si="52"/>
        <v>0</v>
      </c>
      <c r="BI120" s="153"/>
      <c r="BJ120" s="153"/>
      <c r="BK120" s="18">
        <f t="shared" si="53"/>
        <v>0</v>
      </c>
      <c r="BL120" s="153"/>
      <c r="BM120" s="153"/>
      <c r="BN120" s="18">
        <f t="shared" si="54"/>
        <v>0</v>
      </c>
      <c r="BO120" s="153"/>
      <c r="BP120" s="153"/>
      <c r="BQ120" s="18">
        <f t="shared" si="55"/>
        <v>0</v>
      </c>
      <c r="BR120" s="153"/>
      <c r="BS120" s="153"/>
      <c r="BT120" s="18">
        <f t="shared" si="56"/>
        <v>0</v>
      </c>
      <c r="BU120" s="152">
        <f t="shared" si="57"/>
        <v>0</v>
      </c>
      <c r="BV120" s="48"/>
      <c r="BW120" s="48"/>
      <c r="BX120" s="48"/>
      <c r="BY120" s="48"/>
      <c r="BZ120" s="48"/>
      <c r="CA120" s="48"/>
      <c r="CB120" s="48"/>
      <c r="CC120" s="48"/>
      <c r="CD120" s="48"/>
      <c r="CE120" s="48"/>
      <c r="CF120" s="48"/>
      <c r="CG120" s="48"/>
      <c r="CH120" s="48"/>
      <c r="CI120" s="48"/>
      <c r="CJ120" s="113">
        <f t="shared" si="58"/>
        <v>0</v>
      </c>
      <c r="CK120" s="152">
        <f t="shared" si="59"/>
        <v>0</v>
      </c>
      <c r="CL120" s="154"/>
      <c r="CM120" s="156" t="str">
        <f t="shared" si="62"/>
        <v/>
      </c>
      <c r="CN120" s="157" t="str">
        <f t="shared" si="63"/>
        <v/>
      </c>
      <c r="CO120" s="157" t="str">
        <f t="shared" si="60"/>
        <v/>
      </c>
      <c r="CP120" s="151">
        <f t="shared" si="61"/>
        <v>0</v>
      </c>
      <c r="CQ120" s="73" t="str">
        <f>IF(ISBLANK('ÁREA MEJORA COMPETENCIAL'!R120),"",IF(CO120="","",SUM(CP120,-CO120)))</f>
        <v/>
      </c>
      <c r="CR120" s="224" t="str">
        <f>IF(ISBLANK('ÁREA MEJORA COMPETENCIAL'!R120),"",IF(CO120="","VER RESULTADOS",(CP120/CO120)))</f>
        <v/>
      </c>
      <c r="CS120" s="128"/>
    </row>
    <row r="121" spans="1:97" s="99" customFormat="1" ht="18.75" customHeight="1" x14ac:dyDescent="0.3">
      <c r="A121" s="308"/>
      <c r="B121" s="308"/>
      <c r="C121" s="45"/>
      <c r="D121" s="44"/>
      <c r="E121" s="131"/>
      <c r="F121" s="292"/>
      <c r="G121" s="293"/>
      <c r="H121" s="46"/>
      <c r="I121" s="46"/>
      <c r="J121" s="275"/>
      <c r="K121" s="276"/>
      <c r="L121" s="56"/>
      <c r="M121" s="56"/>
      <c r="N121" s="56"/>
      <c r="O121" s="56"/>
      <c r="P121" s="56"/>
      <c r="Q121" s="56"/>
      <c r="R121" s="56"/>
      <c r="S121" s="110" t="str">
        <f t="shared" si="34"/>
        <v/>
      </c>
      <c r="T121" s="110">
        <f t="shared" si="35"/>
        <v>0</v>
      </c>
      <c r="U121" s="111" t="str">
        <f t="shared" si="36"/>
        <v/>
      </c>
      <c r="V121" s="111" t="str">
        <f t="shared" si="37"/>
        <v/>
      </c>
      <c r="W121" s="112">
        <f t="shared" si="38"/>
        <v>0</v>
      </c>
      <c r="X121" s="182" t="str">
        <f t="shared" si="39"/>
        <v/>
      </c>
      <c r="Y121" s="150"/>
      <c r="Z121" s="54"/>
      <c r="AA121" s="54"/>
      <c r="AB121" s="49">
        <f t="shared" si="40"/>
        <v>0</v>
      </c>
      <c r="AC121" s="54"/>
      <c r="AD121" s="54"/>
      <c r="AE121" s="49">
        <f t="shared" si="41"/>
        <v>0</v>
      </c>
      <c r="AF121" s="54"/>
      <c r="AG121" s="54"/>
      <c r="AH121" s="49">
        <f t="shared" si="42"/>
        <v>0</v>
      </c>
      <c r="AI121" s="54"/>
      <c r="AJ121" s="54"/>
      <c r="AK121" s="49">
        <f t="shared" si="43"/>
        <v>0</v>
      </c>
      <c r="AL121" s="54"/>
      <c r="AM121" s="54"/>
      <c r="AN121" s="49">
        <f t="shared" si="44"/>
        <v>0</v>
      </c>
      <c r="AO121" s="151">
        <f t="shared" si="45"/>
        <v>0</v>
      </c>
      <c r="AP121" s="54"/>
      <c r="AQ121" s="54"/>
      <c r="AR121" s="49">
        <f t="shared" si="46"/>
        <v>0</v>
      </c>
      <c r="AS121" s="54"/>
      <c r="AT121" s="54"/>
      <c r="AU121" s="49">
        <f t="shared" si="47"/>
        <v>0</v>
      </c>
      <c r="AV121" s="54"/>
      <c r="AW121" s="54"/>
      <c r="AX121" s="49">
        <f t="shared" si="48"/>
        <v>0</v>
      </c>
      <c r="AY121" s="54"/>
      <c r="AZ121" s="54"/>
      <c r="BA121" s="49">
        <f t="shared" si="49"/>
        <v>0</v>
      </c>
      <c r="BB121" s="54"/>
      <c r="BC121" s="54"/>
      <c r="BD121" s="49">
        <f t="shared" si="50"/>
        <v>0</v>
      </c>
      <c r="BE121" s="152">
        <f t="shared" si="51"/>
        <v>0</v>
      </c>
      <c r="BF121" s="153"/>
      <c r="BG121" s="153"/>
      <c r="BH121" s="18">
        <f t="shared" si="52"/>
        <v>0</v>
      </c>
      <c r="BI121" s="153"/>
      <c r="BJ121" s="153"/>
      <c r="BK121" s="18">
        <f t="shared" si="53"/>
        <v>0</v>
      </c>
      <c r="BL121" s="153"/>
      <c r="BM121" s="153"/>
      <c r="BN121" s="18">
        <f t="shared" si="54"/>
        <v>0</v>
      </c>
      <c r="BO121" s="153"/>
      <c r="BP121" s="153"/>
      <c r="BQ121" s="18">
        <f t="shared" si="55"/>
        <v>0</v>
      </c>
      <c r="BR121" s="153"/>
      <c r="BS121" s="153"/>
      <c r="BT121" s="18">
        <f t="shared" si="56"/>
        <v>0</v>
      </c>
      <c r="BU121" s="152">
        <f t="shared" si="57"/>
        <v>0</v>
      </c>
      <c r="BV121" s="48"/>
      <c r="BW121" s="48"/>
      <c r="BX121" s="48"/>
      <c r="BY121" s="48"/>
      <c r="BZ121" s="48"/>
      <c r="CA121" s="48"/>
      <c r="CB121" s="48"/>
      <c r="CC121" s="48"/>
      <c r="CD121" s="48"/>
      <c r="CE121" s="48"/>
      <c r="CF121" s="48"/>
      <c r="CG121" s="48"/>
      <c r="CH121" s="48"/>
      <c r="CI121" s="48"/>
      <c r="CJ121" s="113">
        <f t="shared" si="58"/>
        <v>0</v>
      </c>
      <c r="CK121" s="152">
        <f t="shared" si="59"/>
        <v>0</v>
      </c>
      <c r="CL121" s="154"/>
      <c r="CM121" s="156" t="str">
        <f t="shared" si="62"/>
        <v/>
      </c>
      <c r="CN121" s="157" t="str">
        <f t="shared" si="63"/>
        <v/>
      </c>
      <c r="CO121" s="157" t="str">
        <f t="shared" si="60"/>
        <v/>
      </c>
      <c r="CP121" s="151">
        <f t="shared" si="61"/>
        <v>0</v>
      </c>
      <c r="CQ121" s="73" t="str">
        <f>IF(ISBLANK('ÁREA MEJORA COMPETENCIAL'!R121),"",IF(CO121="","",SUM(CP121,-CO121)))</f>
        <v/>
      </c>
      <c r="CR121" s="224" t="str">
        <f>IF(ISBLANK('ÁREA MEJORA COMPETENCIAL'!R121),"",IF(CO121="","VER RESULTADOS",(CP121/CO121)))</f>
        <v/>
      </c>
      <c r="CS121" s="128"/>
    </row>
    <row r="122" spans="1:97" s="99" customFormat="1" ht="18.75" customHeight="1" x14ac:dyDescent="0.3">
      <c r="A122" s="308"/>
      <c r="B122" s="308"/>
      <c r="C122" s="45"/>
      <c r="D122" s="44"/>
      <c r="E122" s="131"/>
      <c r="F122" s="292"/>
      <c r="G122" s="293"/>
      <c r="H122" s="46"/>
      <c r="I122" s="46"/>
      <c r="J122" s="275"/>
      <c r="K122" s="276"/>
      <c r="L122" s="56"/>
      <c r="M122" s="56"/>
      <c r="N122" s="56"/>
      <c r="O122" s="56"/>
      <c r="P122" s="56"/>
      <c r="Q122" s="56"/>
      <c r="R122" s="56"/>
      <c r="S122" s="110" t="str">
        <f t="shared" si="34"/>
        <v/>
      </c>
      <c r="T122" s="110">
        <f t="shared" si="35"/>
        <v>0</v>
      </c>
      <c r="U122" s="111" t="str">
        <f t="shared" si="36"/>
        <v/>
      </c>
      <c r="V122" s="111" t="str">
        <f t="shared" si="37"/>
        <v/>
      </c>
      <c r="W122" s="112">
        <f t="shared" si="38"/>
        <v>0</v>
      </c>
      <c r="X122" s="182" t="str">
        <f t="shared" si="39"/>
        <v/>
      </c>
      <c r="Y122" s="150"/>
      <c r="Z122" s="54"/>
      <c r="AA122" s="54"/>
      <c r="AB122" s="49">
        <f t="shared" si="40"/>
        <v>0</v>
      </c>
      <c r="AC122" s="54"/>
      <c r="AD122" s="54"/>
      <c r="AE122" s="49">
        <f t="shared" si="41"/>
        <v>0</v>
      </c>
      <c r="AF122" s="54"/>
      <c r="AG122" s="54"/>
      <c r="AH122" s="49">
        <f t="shared" si="42"/>
        <v>0</v>
      </c>
      <c r="AI122" s="54"/>
      <c r="AJ122" s="54"/>
      <c r="AK122" s="49">
        <f t="shared" si="43"/>
        <v>0</v>
      </c>
      <c r="AL122" s="54"/>
      <c r="AM122" s="54"/>
      <c r="AN122" s="49">
        <f t="shared" si="44"/>
        <v>0</v>
      </c>
      <c r="AO122" s="151">
        <f t="shared" si="45"/>
        <v>0</v>
      </c>
      <c r="AP122" s="54"/>
      <c r="AQ122" s="54"/>
      <c r="AR122" s="49">
        <f t="shared" si="46"/>
        <v>0</v>
      </c>
      <c r="AS122" s="54"/>
      <c r="AT122" s="54"/>
      <c r="AU122" s="49">
        <f t="shared" si="47"/>
        <v>0</v>
      </c>
      <c r="AV122" s="54"/>
      <c r="AW122" s="54"/>
      <c r="AX122" s="49">
        <f t="shared" si="48"/>
        <v>0</v>
      </c>
      <c r="AY122" s="54"/>
      <c r="AZ122" s="54"/>
      <c r="BA122" s="49">
        <f t="shared" si="49"/>
        <v>0</v>
      </c>
      <c r="BB122" s="54"/>
      <c r="BC122" s="54"/>
      <c r="BD122" s="49">
        <f t="shared" si="50"/>
        <v>0</v>
      </c>
      <c r="BE122" s="152">
        <f t="shared" si="51"/>
        <v>0</v>
      </c>
      <c r="BF122" s="153"/>
      <c r="BG122" s="153"/>
      <c r="BH122" s="18">
        <f t="shared" si="52"/>
        <v>0</v>
      </c>
      <c r="BI122" s="153"/>
      <c r="BJ122" s="153"/>
      <c r="BK122" s="18">
        <f t="shared" si="53"/>
        <v>0</v>
      </c>
      <c r="BL122" s="153"/>
      <c r="BM122" s="153"/>
      <c r="BN122" s="18">
        <f t="shared" si="54"/>
        <v>0</v>
      </c>
      <c r="BO122" s="153"/>
      <c r="BP122" s="153"/>
      <c r="BQ122" s="18">
        <f t="shared" si="55"/>
        <v>0</v>
      </c>
      <c r="BR122" s="153"/>
      <c r="BS122" s="153"/>
      <c r="BT122" s="18">
        <f t="shared" si="56"/>
        <v>0</v>
      </c>
      <c r="BU122" s="152">
        <f t="shared" si="57"/>
        <v>0</v>
      </c>
      <c r="BV122" s="48"/>
      <c r="BW122" s="48"/>
      <c r="BX122" s="48"/>
      <c r="BY122" s="48"/>
      <c r="BZ122" s="48"/>
      <c r="CA122" s="48"/>
      <c r="CB122" s="48"/>
      <c r="CC122" s="48"/>
      <c r="CD122" s="48"/>
      <c r="CE122" s="48"/>
      <c r="CF122" s="48"/>
      <c r="CG122" s="48"/>
      <c r="CH122" s="48"/>
      <c r="CI122" s="48"/>
      <c r="CJ122" s="113">
        <f t="shared" si="58"/>
        <v>0</v>
      </c>
      <c r="CK122" s="152">
        <f t="shared" si="59"/>
        <v>0</v>
      </c>
      <c r="CL122" s="154"/>
      <c r="CM122" s="156" t="str">
        <f t="shared" si="62"/>
        <v/>
      </c>
      <c r="CN122" s="157" t="str">
        <f t="shared" si="63"/>
        <v/>
      </c>
      <c r="CO122" s="157" t="str">
        <f t="shared" si="60"/>
        <v/>
      </c>
      <c r="CP122" s="151">
        <f t="shared" si="61"/>
        <v>0</v>
      </c>
      <c r="CQ122" s="73" t="str">
        <f>IF(ISBLANK('ÁREA MEJORA COMPETENCIAL'!R122),"",IF(CO122="","",SUM(CP122,-CO122)))</f>
        <v/>
      </c>
      <c r="CR122" s="224" t="str">
        <f>IF(ISBLANK('ÁREA MEJORA COMPETENCIAL'!R122),"",IF(CO122="","VER RESULTADOS",(CP122/CO122)))</f>
        <v/>
      </c>
      <c r="CS122" s="128"/>
    </row>
    <row r="123" spans="1:97" s="99" customFormat="1" ht="18.75" customHeight="1" x14ac:dyDescent="0.3">
      <c r="A123" s="308"/>
      <c r="B123" s="308"/>
      <c r="C123" s="45"/>
      <c r="D123" s="44"/>
      <c r="E123" s="131"/>
      <c r="F123" s="292"/>
      <c r="G123" s="293"/>
      <c r="H123" s="46"/>
      <c r="I123" s="46"/>
      <c r="J123" s="275"/>
      <c r="K123" s="276"/>
      <c r="L123" s="56"/>
      <c r="M123" s="56"/>
      <c r="N123" s="56"/>
      <c r="O123" s="56"/>
      <c r="P123" s="56"/>
      <c r="Q123" s="56"/>
      <c r="R123" s="56"/>
      <c r="S123" s="110" t="str">
        <f t="shared" si="34"/>
        <v/>
      </c>
      <c r="T123" s="110">
        <f t="shared" si="35"/>
        <v>0</v>
      </c>
      <c r="U123" s="111" t="str">
        <f t="shared" si="36"/>
        <v/>
      </c>
      <c r="V123" s="111" t="str">
        <f t="shared" si="37"/>
        <v/>
      </c>
      <c r="W123" s="112">
        <f t="shared" si="38"/>
        <v>0</v>
      </c>
      <c r="X123" s="182" t="str">
        <f t="shared" si="39"/>
        <v/>
      </c>
      <c r="Y123" s="150"/>
      <c r="Z123" s="54"/>
      <c r="AA123" s="54"/>
      <c r="AB123" s="49">
        <f t="shared" si="40"/>
        <v>0</v>
      </c>
      <c r="AC123" s="54"/>
      <c r="AD123" s="54"/>
      <c r="AE123" s="49">
        <f t="shared" si="41"/>
        <v>0</v>
      </c>
      <c r="AF123" s="54"/>
      <c r="AG123" s="54"/>
      <c r="AH123" s="49">
        <f t="shared" si="42"/>
        <v>0</v>
      </c>
      <c r="AI123" s="54"/>
      <c r="AJ123" s="54"/>
      <c r="AK123" s="49">
        <f t="shared" si="43"/>
        <v>0</v>
      </c>
      <c r="AL123" s="54"/>
      <c r="AM123" s="54"/>
      <c r="AN123" s="49">
        <f t="shared" si="44"/>
        <v>0</v>
      </c>
      <c r="AO123" s="151">
        <f t="shared" si="45"/>
        <v>0</v>
      </c>
      <c r="AP123" s="54"/>
      <c r="AQ123" s="54"/>
      <c r="AR123" s="49">
        <f t="shared" si="46"/>
        <v>0</v>
      </c>
      <c r="AS123" s="54"/>
      <c r="AT123" s="54"/>
      <c r="AU123" s="49">
        <f t="shared" si="47"/>
        <v>0</v>
      </c>
      <c r="AV123" s="54"/>
      <c r="AW123" s="54"/>
      <c r="AX123" s="49">
        <f t="shared" si="48"/>
        <v>0</v>
      </c>
      <c r="AY123" s="54"/>
      <c r="AZ123" s="54"/>
      <c r="BA123" s="49">
        <f t="shared" si="49"/>
        <v>0</v>
      </c>
      <c r="BB123" s="54"/>
      <c r="BC123" s="54"/>
      <c r="BD123" s="49">
        <f t="shared" si="50"/>
        <v>0</v>
      </c>
      <c r="BE123" s="152">
        <f t="shared" si="51"/>
        <v>0</v>
      </c>
      <c r="BF123" s="153"/>
      <c r="BG123" s="153"/>
      <c r="BH123" s="18">
        <f t="shared" si="52"/>
        <v>0</v>
      </c>
      <c r="BI123" s="153"/>
      <c r="BJ123" s="153"/>
      <c r="BK123" s="18">
        <f t="shared" si="53"/>
        <v>0</v>
      </c>
      <c r="BL123" s="153"/>
      <c r="BM123" s="153"/>
      <c r="BN123" s="18">
        <f t="shared" si="54"/>
        <v>0</v>
      </c>
      <c r="BO123" s="153"/>
      <c r="BP123" s="153"/>
      <c r="BQ123" s="18">
        <f t="shared" si="55"/>
        <v>0</v>
      </c>
      <c r="BR123" s="153"/>
      <c r="BS123" s="153"/>
      <c r="BT123" s="18">
        <f t="shared" si="56"/>
        <v>0</v>
      </c>
      <c r="BU123" s="152">
        <f t="shared" si="57"/>
        <v>0</v>
      </c>
      <c r="BV123" s="48"/>
      <c r="BW123" s="48"/>
      <c r="BX123" s="48"/>
      <c r="BY123" s="48"/>
      <c r="BZ123" s="48"/>
      <c r="CA123" s="48"/>
      <c r="CB123" s="48"/>
      <c r="CC123" s="48"/>
      <c r="CD123" s="48"/>
      <c r="CE123" s="48"/>
      <c r="CF123" s="48"/>
      <c r="CG123" s="48"/>
      <c r="CH123" s="48"/>
      <c r="CI123" s="48"/>
      <c r="CJ123" s="113">
        <f t="shared" si="58"/>
        <v>0</v>
      </c>
      <c r="CK123" s="152">
        <f t="shared" si="59"/>
        <v>0</v>
      </c>
      <c r="CL123" s="154"/>
      <c r="CM123" s="156" t="str">
        <f t="shared" si="62"/>
        <v/>
      </c>
      <c r="CN123" s="157" t="str">
        <f t="shared" si="63"/>
        <v/>
      </c>
      <c r="CO123" s="157" t="str">
        <f t="shared" si="60"/>
        <v/>
      </c>
      <c r="CP123" s="151">
        <f t="shared" si="61"/>
        <v>0</v>
      </c>
      <c r="CQ123" s="73" t="str">
        <f>IF(ISBLANK('ÁREA MEJORA COMPETENCIAL'!R123),"",IF(CO123="","",SUM(CP123,-CO123)))</f>
        <v/>
      </c>
      <c r="CR123" s="224" t="str">
        <f>IF(ISBLANK('ÁREA MEJORA COMPETENCIAL'!R123),"",IF(CO123="","VER RESULTADOS",(CP123/CO123)))</f>
        <v/>
      </c>
      <c r="CS123" s="128"/>
    </row>
    <row r="124" spans="1:97" s="99" customFormat="1" ht="18.75" customHeight="1" x14ac:dyDescent="0.3">
      <c r="A124" s="308"/>
      <c r="B124" s="308"/>
      <c r="C124" s="45"/>
      <c r="D124" s="44"/>
      <c r="E124" s="131"/>
      <c r="F124" s="292"/>
      <c r="G124" s="293"/>
      <c r="H124" s="46"/>
      <c r="I124" s="46"/>
      <c r="J124" s="275"/>
      <c r="K124" s="276"/>
      <c r="L124" s="56"/>
      <c r="M124" s="56"/>
      <c r="N124" s="56"/>
      <c r="O124" s="56"/>
      <c r="P124" s="56"/>
      <c r="Q124" s="56"/>
      <c r="R124" s="56"/>
      <c r="S124" s="110" t="str">
        <f t="shared" si="34"/>
        <v/>
      </c>
      <c r="T124" s="110">
        <f t="shared" si="35"/>
        <v>0</v>
      </c>
      <c r="U124" s="111" t="str">
        <f t="shared" si="36"/>
        <v/>
      </c>
      <c r="V124" s="111" t="str">
        <f t="shared" si="37"/>
        <v/>
      </c>
      <c r="W124" s="112">
        <f t="shared" si="38"/>
        <v>0</v>
      </c>
      <c r="X124" s="182" t="str">
        <f t="shared" si="39"/>
        <v/>
      </c>
      <c r="Y124" s="150"/>
      <c r="Z124" s="54"/>
      <c r="AA124" s="54"/>
      <c r="AB124" s="49">
        <f t="shared" si="40"/>
        <v>0</v>
      </c>
      <c r="AC124" s="54"/>
      <c r="AD124" s="54"/>
      <c r="AE124" s="49">
        <f t="shared" si="41"/>
        <v>0</v>
      </c>
      <c r="AF124" s="54"/>
      <c r="AG124" s="54"/>
      <c r="AH124" s="49">
        <f t="shared" si="42"/>
        <v>0</v>
      </c>
      <c r="AI124" s="54"/>
      <c r="AJ124" s="54"/>
      <c r="AK124" s="49">
        <f t="shared" si="43"/>
        <v>0</v>
      </c>
      <c r="AL124" s="54"/>
      <c r="AM124" s="54"/>
      <c r="AN124" s="49">
        <f t="shared" si="44"/>
        <v>0</v>
      </c>
      <c r="AO124" s="151">
        <f t="shared" si="45"/>
        <v>0</v>
      </c>
      <c r="AP124" s="54"/>
      <c r="AQ124" s="54"/>
      <c r="AR124" s="49">
        <f t="shared" si="46"/>
        <v>0</v>
      </c>
      <c r="AS124" s="54"/>
      <c r="AT124" s="54"/>
      <c r="AU124" s="49">
        <f t="shared" si="47"/>
        <v>0</v>
      </c>
      <c r="AV124" s="54"/>
      <c r="AW124" s="54"/>
      <c r="AX124" s="49">
        <f t="shared" si="48"/>
        <v>0</v>
      </c>
      <c r="AY124" s="54"/>
      <c r="AZ124" s="54"/>
      <c r="BA124" s="49">
        <f t="shared" si="49"/>
        <v>0</v>
      </c>
      <c r="BB124" s="54"/>
      <c r="BC124" s="54"/>
      <c r="BD124" s="49">
        <f t="shared" si="50"/>
        <v>0</v>
      </c>
      <c r="BE124" s="152">
        <f t="shared" si="51"/>
        <v>0</v>
      </c>
      <c r="BF124" s="153"/>
      <c r="BG124" s="153"/>
      <c r="BH124" s="18">
        <f t="shared" si="52"/>
        <v>0</v>
      </c>
      <c r="BI124" s="153"/>
      <c r="BJ124" s="153"/>
      <c r="BK124" s="18">
        <f t="shared" si="53"/>
        <v>0</v>
      </c>
      <c r="BL124" s="153"/>
      <c r="BM124" s="153"/>
      <c r="BN124" s="18">
        <f t="shared" si="54"/>
        <v>0</v>
      </c>
      <c r="BO124" s="153"/>
      <c r="BP124" s="153"/>
      <c r="BQ124" s="18">
        <f t="shared" si="55"/>
        <v>0</v>
      </c>
      <c r="BR124" s="153"/>
      <c r="BS124" s="153"/>
      <c r="BT124" s="18">
        <f t="shared" si="56"/>
        <v>0</v>
      </c>
      <c r="BU124" s="152">
        <f t="shared" si="57"/>
        <v>0</v>
      </c>
      <c r="BV124" s="48"/>
      <c r="BW124" s="48"/>
      <c r="BX124" s="48"/>
      <c r="BY124" s="48"/>
      <c r="BZ124" s="48"/>
      <c r="CA124" s="48"/>
      <c r="CB124" s="48"/>
      <c r="CC124" s="48"/>
      <c r="CD124" s="48"/>
      <c r="CE124" s="48"/>
      <c r="CF124" s="48"/>
      <c r="CG124" s="48"/>
      <c r="CH124" s="48"/>
      <c r="CI124" s="48"/>
      <c r="CJ124" s="113">
        <f t="shared" si="58"/>
        <v>0</v>
      </c>
      <c r="CK124" s="152">
        <f t="shared" si="59"/>
        <v>0</v>
      </c>
      <c r="CL124" s="154"/>
      <c r="CM124" s="156" t="str">
        <f t="shared" si="62"/>
        <v/>
      </c>
      <c r="CN124" s="157" t="str">
        <f t="shared" si="63"/>
        <v/>
      </c>
      <c r="CO124" s="157" t="str">
        <f t="shared" si="60"/>
        <v/>
      </c>
      <c r="CP124" s="151">
        <f t="shared" si="61"/>
        <v>0</v>
      </c>
      <c r="CQ124" s="73" t="str">
        <f>IF(ISBLANK('ÁREA MEJORA COMPETENCIAL'!R124),"",IF(CO124="","",SUM(CP124,-CO124)))</f>
        <v/>
      </c>
      <c r="CR124" s="224" t="str">
        <f>IF(ISBLANK('ÁREA MEJORA COMPETENCIAL'!R124),"",IF(CO124="","VER RESULTADOS",(CP124/CO124)))</f>
        <v/>
      </c>
      <c r="CS124" s="128"/>
    </row>
    <row r="125" spans="1:97" s="99" customFormat="1" ht="18.75" customHeight="1" x14ac:dyDescent="0.3">
      <c r="A125" s="308"/>
      <c r="B125" s="308"/>
      <c r="C125" s="45"/>
      <c r="D125" s="44"/>
      <c r="E125" s="131"/>
      <c r="F125" s="292"/>
      <c r="G125" s="293"/>
      <c r="H125" s="46"/>
      <c r="I125" s="46"/>
      <c r="J125" s="275"/>
      <c r="K125" s="276"/>
      <c r="L125" s="56"/>
      <c r="M125" s="56"/>
      <c r="N125" s="56"/>
      <c r="O125" s="56"/>
      <c r="P125" s="56"/>
      <c r="Q125" s="56"/>
      <c r="R125" s="56"/>
      <c r="S125" s="110" t="str">
        <f t="shared" si="34"/>
        <v/>
      </c>
      <c r="T125" s="110">
        <f t="shared" si="35"/>
        <v>0</v>
      </c>
      <c r="U125" s="111" t="str">
        <f t="shared" si="36"/>
        <v/>
      </c>
      <c r="V125" s="111" t="str">
        <f t="shared" si="37"/>
        <v/>
      </c>
      <c r="W125" s="112">
        <f t="shared" si="38"/>
        <v>0</v>
      </c>
      <c r="X125" s="182" t="str">
        <f t="shared" si="39"/>
        <v/>
      </c>
      <c r="Y125" s="150"/>
      <c r="Z125" s="54"/>
      <c r="AA125" s="54"/>
      <c r="AB125" s="49">
        <f t="shared" si="40"/>
        <v>0</v>
      </c>
      <c r="AC125" s="54"/>
      <c r="AD125" s="54"/>
      <c r="AE125" s="49">
        <f t="shared" si="41"/>
        <v>0</v>
      </c>
      <c r="AF125" s="54"/>
      <c r="AG125" s="54"/>
      <c r="AH125" s="49">
        <f t="shared" si="42"/>
        <v>0</v>
      </c>
      <c r="AI125" s="54"/>
      <c r="AJ125" s="54"/>
      <c r="AK125" s="49">
        <f t="shared" si="43"/>
        <v>0</v>
      </c>
      <c r="AL125" s="54"/>
      <c r="AM125" s="54"/>
      <c r="AN125" s="49">
        <f t="shared" si="44"/>
        <v>0</v>
      </c>
      <c r="AO125" s="151">
        <f t="shared" si="45"/>
        <v>0</v>
      </c>
      <c r="AP125" s="54"/>
      <c r="AQ125" s="54"/>
      <c r="AR125" s="49">
        <f t="shared" si="46"/>
        <v>0</v>
      </c>
      <c r="AS125" s="54"/>
      <c r="AT125" s="54"/>
      <c r="AU125" s="49">
        <f t="shared" si="47"/>
        <v>0</v>
      </c>
      <c r="AV125" s="54"/>
      <c r="AW125" s="54"/>
      <c r="AX125" s="49">
        <f t="shared" si="48"/>
        <v>0</v>
      </c>
      <c r="AY125" s="54"/>
      <c r="AZ125" s="54"/>
      <c r="BA125" s="49">
        <f t="shared" si="49"/>
        <v>0</v>
      </c>
      <c r="BB125" s="54"/>
      <c r="BC125" s="54"/>
      <c r="BD125" s="49">
        <f t="shared" si="50"/>
        <v>0</v>
      </c>
      <c r="BE125" s="152">
        <f t="shared" si="51"/>
        <v>0</v>
      </c>
      <c r="BF125" s="153"/>
      <c r="BG125" s="153"/>
      <c r="BH125" s="18">
        <f t="shared" si="52"/>
        <v>0</v>
      </c>
      <c r="BI125" s="153"/>
      <c r="BJ125" s="153"/>
      <c r="BK125" s="18">
        <f t="shared" si="53"/>
        <v>0</v>
      </c>
      <c r="BL125" s="153"/>
      <c r="BM125" s="153"/>
      <c r="BN125" s="18">
        <f t="shared" si="54"/>
        <v>0</v>
      </c>
      <c r="BO125" s="153"/>
      <c r="BP125" s="153"/>
      <c r="BQ125" s="18">
        <f t="shared" si="55"/>
        <v>0</v>
      </c>
      <c r="BR125" s="153"/>
      <c r="BS125" s="153"/>
      <c r="BT125" s="18">
        <f t="shared" si="56"/>
        <v>0</v>
      </c>
      <c r="BU125" s="152">
        <f t="shared" si="57"/>
        <v>0</v>
      </c>
      <c r="BV125" s="48"/>
      <c r="BW125" s="48"/>
      <c r="BX125" s="48"/>
      <c r="BY125" s="48"/>
      <c r="BZ125" s="48"/>
      <c r="CA125" s="48"/>
      <c r="CB125" s="48"/>
      <c r="CC125" s="48"/>
      <c r="CD125" s="48"/>
      <c r="CE125" s="48"/>
      <c r="CF125" s="48"/>
      <c r="CG125" s="48"/>
      <c r="CH125" s="48"/>
      <c r="CI125" s="48"/>
      <c r="CJ125" s="113">
        <f t="shared" si="58"/>
        <v>0</v>
      </c>
      <c r="CK125" s="152">
        <f t="shared" si="59"/>
        <v>0</v>
      </c>
      <c r="CL125" s="154"/>
      <c r="CM125" s="156" t="str">
        <f t="shared" si="62"/>
        <v/>
      </c>
      <c r="CN125" s="157" t="str">
        <f t="shared" si="63"/>
        <v/>
      </c>
      <c r="CO125" s="157" t="str">
        <f t="shared" si="60"/>
        <v/>
      </c>
      <c r="CP125" s="151">
        <f t="shared" si="61"/>
        <v>0</v>
      </c>
      <c r="CQ125" s="73" t="str">
        <f>IF(ISBLANK('ÁREA MEJORA COMPETENCIAL'!R125),"",IF(CO125="","",SUM(CP125,-CO125)))</f>
        <v/>
      </c>
      <c r="CR125" s="224" t="str">
        <f>IF(ISBLANK('ÁREA MEJORA COMPETENCIAL'!R125),"",IF(CO125="","VER RESULTADOS",(CP125/CO125)))</f>
        <v/>
      </c>
      <c r="CS125" s="128"/>
    </row>
    <row r="126" spans="1:97" s="99" customFormat="1" ht="18.75" customHeight="1" x14ac:dyDescent="0.3">
      <c r="A126" s="308"/>
      <c r="B126" s="308"/>
      <c r="C126" s="45"/>
      <c r="D126" s="44"/>
      <c r="E126" s="131"/>
      <c r="F126" s="292"/>
      <c r="G126" s="293"/>
      <c r="H126" s="46"/>
      <c r="I126" s="46"/>
      <c r="J126" s="275"/>
      <c r="K126" s="276"/>
      <c r="L126" s="56"/>
      <c r="M126" s="56"/>
      <c r="N126" s="56"/>
      <c r="O126" s="56"/>
      <c r="P126" s="56"/>
      <c r="Q126" s="56"/>
      <c r="R126" s="56"/>
      <c r="S126" s="110" t="str">
        <f t="shared" si="34"/>
        <v/>
      </c>
      <c r="T126" s="110">
        <f t="shared" si="35"/>
        <v>0</v>
      </c>
      <c r="U126" s="111" t="str">
        <f t="shared" si="36"/>
        <v/>
      </c>
      <c r="V126" s="111" t="str">
        <f t="shared" si="37"/>
        <v/>
      </c>
      <c r="W126" s="112">
        <f t="shared" si="38"/>
        <v>0</v>
      </c>
      <c r="X126" s="182" t="str">
        <f t="shared" si="39"/>
        <v/>
      </c>
      <c r="Y126" s="150"/>
      <c r="Z126" s="54"/>
      <c r="AA126" s="54"/>
      <c r="AB126" s="49">
        <f t="shared" si="40"/>
        <v>0</v>
      </c>
      <c r="AC126" s="54"/>
      <c r="AD126" s="54"/>
      <c r="AE126" s="49">
        <f t="shared" si="41"/>
        <v>0</v>
      </c>
      <c r="AF126" s="54"/>
      <c r="AG126" s="54"/>
      <c r="AH126" s="49">
        <f t="shared" si="42"/>
        <v>0</v>
      </c>
      <c r="AI126" s="54"/>
      <c r="AJ126" s="54"/>
      <c r="AK126" s="49">
        <f t="shared" si="43"/>
        <v>0</v>
      </c>
      <c r="AL126" s="54"/>
      <c r="AM126" s="54"/>
      <c r="AN126" s="49">
        <f t="shared" si="44"/>
        <v>0</v>
      </c>
      <c r="AO126" s="151">
        <f t="shared" si="45"/>
        <v>0</v>
      </c>
      <c r="AP126" s="54"/>
      <c r="AQ126" s="54"/>
      <c r="AR126" s="49">
        <f t="shared" si="46"/>
        <v>0</v>
      </c>
      <c r="AS126" s="54"/>
      <c r="AT126" s="54"/>
      <c r="AU126" s="49">
        <f t="shared" si="47"/>
        <v>0</v>
      </c>
      <c r="AV126" s="54"/>
      <c r="AW126" s="54"/>
      <c r="AX126" s="49">
        <f t="shared" si="48"/>
        <v>0</v>
      </c>
      <c r="AY126" s="54"/>
      <c r="AZ126" s="54"/>
      <c r="BA126" s="49">
        <f t="shared" si="49"/>
        <v>0</v>
      </c>
      <c r="BB126" s="54"/>
      <c r="BC126" s="54"/>
      <c r="BD126" s="49">
        <f t="shared" si="50"/>
        <v>0</v>
      </c>
      <c r="BE126" s="152">
        <f t="shared" si="51"/>
        <v>0</v>
      </c>
      <c r="BF126" s="153"/>
      <c r="BG126" s="153"/>
      <c r="BH126" s="18">
        <f t="shared" si="52"/>
        <v>0</v>
      </c>
      <c r="BI126" s="153"/>
      <c r="BJ126" s="153"/>
      <c r="BK126" s="18">
        <f t="shared" si="53"/>
        <v>0</v>
      </c>
      <c r="BL126" s="153"/>
      <c r="BM126" s="153"/>
      <c r="BN126" s="18">
        <f t="shared" si="54"/>
        <v>0</v>
      </c>
      <c r="BO126" s="153"/>
      <c r="BP126" s="153"/>
      <c r="BQ126" s="18">
        <f t="shared" si="55"/>
        <v>0</v>
      </c>
      <c r="BR126" s="153"/>
      <c r="BS126" s="153"/>
      <c r="BT126" s="18">
        <f t="shared" si="56"/>
        <v>0</v>
      </c>
      <c r="BU126" s="152">
        <f t="shared" si="57"/>
        <v>0</v>
      </c>
      <c r="BV126" s="48"/>
      <c r="BW126" s="48"/>
      <c r="BX126" s="48"/>
      <c r="BY126" s="48"/>
      <c r="BZ126" s="48"/>
      <c r="CA126" s="48"/>
      <c r="CB126" s="48"/>
      <c r="CC126" s="48"/>
      <c r="CD126" s="48"/>
      <c r="CE126" s="48"/>
      <c r="CF126" s="48"/>
      <c r="CG126" s="48"/>
      <c r="CH126" s="48"/>
      <c r="CI126" s="48"/>
      <c r="CJ126" s="113">
        <f t="shared" si="58"/>
        <v>0</v>
      </c>
      <c r="CK126" s="152">
        <f t="shared" si="59"/>
        <v>0</v>
      </c>
      <c r="CL126" s="154"/>
      <c r="CM126" s="156" t="str">
        <f t="shared" si="62"/>
        <v/>
      </c>
      <c r="CN126" s="157" t="str">
        <f t="shared" si="63"/>
        <v/>
      </c>
      <c r="CO126" s="157" t="str">
        <f t="shared" si="60"/>
        <v/>
      </c>
      <c r="CP126" s="151">
        <f t="shared" si="61"/>
        <v>0</v>
      </c>
      <c r="CQ126" s="73" t="str">
        <f>IF(ISBLANK('ÁREA MEJORA COMPETENCIAL'!R126),"",IF(CO126="","",SUM(CP126,-CO126)))</f>
        <v/>
      </c>
      <c r="CR126" s="224" t="str">
        <f>IF(ISBLANK('ÁREA MEJORA COMPETENCIAL'!R126),"",IF(CO126="","VER RESULTADOS",(CP126/CO126)))</f>
        <v/>
      </c>
      <c r="CS126" s="128"/>
    </row>
    <row r="127" spans="1:97" s="99" customFormat="1" ht="18.75" customHeight="1" x14ac:dyDescent="0.3">
      <c r="A127" s="308"/>
      <c r="B127" s="308"/>
      <c r="C127" s="45"/>
      <c r="D127" s="44"/>
      <c r="E127" s="131"/>
      <c r="F127" s="292"/>
      <c r="G127" s="293"/>
      <c r="H127" s="46"/>
      <c r="I127" s="46"/>
      <c r="J127" s="275"/>
      <c r="K127" s="276"/>
      <c r="L127" s="56"/>
      <c r="M127" s="56"/>
      <c r="N127" s="56"/>
      <c r="O127" s="56"/>
      <c r="P127" s="56"/>
      <c r="Q127" s="56"/>
      <c r="R127" s="56"/>
      <c r="S127" s="110" t="str">
        <f t="shared" si="34"/>
        <v/>
      </c>
      <c r="T127" s="110">
        <f t="shared" si="35"/>
        <v>0</v>
      </c>
      <c r="U127" s="111" t="str">
        <f t="shared" si="36"/>
        <v/>
      </c>
      <c r="V127" s="111" t="str">
        <f t="shared" si="37"/>
        <v/>
      </c>
      <c r="W127" s="112">
        <f t="shared" si="38"/>
        <v>0</v>
      </c>
      <c r="X127" s="182" t="str">
        <f t="shared" si="39"/>
        <v/>
      </c>
      <c r="Y127" s="150"/>
      <c r="Z127" s="54"/>
      <c r="AA127" s="54"/>
      <c r="AB127" s="49">
        <f t="shared" si="40"/>
        <v>0</v>
      </c>
      <c r="AC127" s="54"/>
      <c r="AD127" s="54"/>
      <c r="AE127" s="49">
        <f t="shared" si="41"/>
        <v>0</v>
      </c>
      <c r="AF127" s="54"/>
      <c r="AG127" s="54"/>
      <c r="AH127" s="49">
        <f t="shared" si="42"/>
        <v>0</v>
      </c>
      <c r="AI127" s="54"/>
      <c r="AJ127" s="54"/>
      <c r="AK127" s="49">
        <f t="shared" si="43"/>
        <v>0</v>
      </c>
      <c r="AL127" s="54"/>
      <c r="AM127" s="54"/>
      <c r="AN127" s="49">
        <f t="shared" si="44"/>
        <v>0</v>
      </c>
      <c r="AO127" s="151">
        <f t="shared" si="45"/>
        <v>0</v>
      </c>
      <c r="AP127" s="54"/>
      <c r="AQ127" s="54"/>
      <c r="AR127" s="49">
        <f t="shared" si="46"/>
        <v>0</v>
      </c>
      <c r="AS127" s="54"/>
      <c r="AT127" s="54"/>
      <c r="AU127" s="49">
        <f t="shared" si="47"/>
        <v>0</v>
      </c>
      <c r="AV127" s="54"/>
      <c r="AW127" s="54"/>
      <c r="AX127" s="49">
        <f t="shared" si="48"/>
        <v>0</v>
      </c>
      <c r="AY127" s="54"/>
      <c r="AZ127" s="54"/>
      <c r="BA127" s="49">
        <f t="shared" si="49"/>
        <v>0</v>
      </c>
      <c r="BB127" s="54"/>
      <c r="BC127" s="54"/>
      <c r="BD127" s="49">
        <f t="shared" si="50"/>
        <v>0</v>
      </c>
      <c r="BE127" s="152">
        <f t="shared" si="51"/>
        <v>0</v>
      </c>
      <c r="BF127" s="153"/>
      <c r="BG127" s="153"/>
      <c r="BH127" s="18">
        <f t="shared" si="52"/>
        <v>0</v>
      </c>
      <c r="BI127" s="153"/>
      <c r="BJ127" s="153"/>
      <c r="BK127" s="18">
        <f t="shared" si="53"/>
        <v>0</v>
      </c>
      <c r="BL127" s="153"/>
      <c r="BM127" s="153"/>
      <c r="BN127" s="18">
        <f t="shared" si="54"/>
        <v>0</v>
      </c>
      <c r="BO127" s="153"/>
      <c r="BP127" s="153"/>
      <c r="BQ127" s="18">
        <f t="shared" si="55"/>
        <v>0</v>
      </c>
      <c r="BR127" s="153"/>
      <c r="BS127" s="153"/>
      <c r="BT127" s="18">
        <f t="shared" si="56"/>
        <v>0</v>
      </c>
      <c r="BU127" s="152">
        <f t="shared" si="57"/>
        <v>0</v>
      </c>
      <c r="BV127" s="48"/>
      <c r="BW127" s="48"/>
      <c r="BX127" s="48"/>
      <c r="BY127" s="48"/>
      <c r="BZ127" s="48"/>
      <c r="CA127" s="48"/>
      <c r="CB127" s="48"/>
      <c r="CC127" s="48"/>
      <c r="CD127" s="48"/>
      <c r="CE127" s="48"/>
      <c r="CF127" s="48"/>
      <c r="CG127" s="48"/>
      <c r="CH127" s="48"/>
      <c r="CI127" s="48"/>
      <c r="CJ127" s="113">
        <f t="shared" si="58"/>
        <v>0</v>
      </c>
      <c r="CK127" s="152">
        <f t="shared" si="59"/>
        <v>0</v>
      </c>
      <c r="CL127" s="154"/>
      <c r="CM127" s="156" t="str">
        <f t="shared" si="62"/>
        <v/>
      </c>
      <c r="CN127" s="157" t="str">
        <f t="shared" si="63"/>
        <v/>
      </c>
      <c r="CO127" s="157" t="str">
        <f t="shared" si="60"/>
        <v/>
      </c>
      <c r="CP127" s="151">
        <f t="shared" si="61"/>
        <v>0</v>
      </c>
      <c r="CQ127" s="73" t="str">
        <f>IF(ISBLANK('ÁREA MEJORA COMPETENCIAL'!R127),"",IF(CO127="","",SUM(CP127,-CO127)))</f>
        <v/>
      </c>
      <c r="CR127" s="224" t="str">
        <f>IF(ISBLANK('ÁREA MEJORA COMPETENCIAL'!R127),"",IF(CO127="","VER RESULTADOS",(CP127/CO127)))</f>
        <v/>
      </c>
      <c r="CS127" s="128"/>
    </row>
    <row r="128" spans="1:97" s="99" customFormat="1" ht="18.75" customHeight="1" x14ac:dyDescent="0.3">
      <c r="A128" s="308"/>
      <c r="B128" s="308"/>
      <c r="C128" s="45"/>
      <c r="D128" s="44"/>
      <c r="E128" s="131"/>
      <c r="F128" s="292"/>
      <c r="G128" s="293"/>
      <c r="H128" s="46"/>
      <c r="I128" s="46"/>
      <c r="J128" s="275"/>
      <c r="K128" s="276"/>
      <c r="L128" s="56"/>
      <c r="M128" s="56"/>
      <c r="N128" s="56"/>
      <c r="O128" s="56"/>
      <c r="P128" s="56"/>
      <c r="Q128" s="56"/>
      <c r="R128" s="56"/>
      <c r="S128" s="110" t="str">
        <f t="shared" si="34"/>
        <v/>
      </c>
      <c r="T128" s="110">
        <f t="shared" si="35"/>
        <v>0</v>
      </c>
      <c r="U128" s="111" t="str">
        <f t="shared" si="36"/>
        <v/>
      </c>
      <c r="V128" s="111" t="str">
        <f t="shared" si="37"/>
        <v/>
      </c>
      <c r="W128" s="112">
        <f t="shared" si="38"/>
        <v>0</v>
      </c>
      <c r="X128" s="182" t="str">
        <f t="shared" si="39"/>
        <v/>
      </c>
      <c r="Y128" s="150"/>
      <c r="Z128" s="54"/>
      <c r="AA128" s="54"/>
      <c r="AB128" s="49">
        <f t="shared" si="40"/>
        <v>0</v>
      </c>
      <c r="AC128" s="54"/>
      <c r="AD128" s="54"/>
      <c r="AE128" s="49">
        <f t="shared" si="41"/>
        <v>0</v>
      </c>
      <c r="AF128" s="54"/>
      <c r="AG128" s="54"/>
      <c r="AH128" s="49">
        <f t="shared" si="42"/>
        <v>0</v>
      </c>
      <c r="AI128" s="54"/>
      <c r="AJ128" s="54"/>
      <c r="AK128" s="49">
        <f t="shared" si="43"/>
        <v>0</v>
      </c>
      <c r="AL128" s="54"/>
      <c r="AM128" s="54"/>
      <c r="AN128" s="49">
        <f t="shared" si="44"/>
        <v>0</v>
      </c>
      <c r="AO128" s="151">
        <f t="shared" si="45"/>
        <v>0</v>
      </c>
      <c r="AP128" s="54"/>
      <c r="AQ128" s="54"/>
      <c r="AR128" s="49">
        <f t="shared" si="46"/>
        <v>0</v>
      </c>
      <c r="AS128" s="54"/>
      <c r="AT128" s="54"/>
      <c r="AU128" s="49">
        <f t="shared" si="47"/>
        <v>0</v>
      </c>
      <c r="AV128" s="54"/>
      <c r="AW128" s="54"/>
      <c r="AX128" s="49">
        <f t="shared" si="48"/>
        <v>0</v>
      </c>
      <c r="AY128" s="54"/>
      <c r="AZ128" s="54"/>
      <c r="BA128" s="49">
        <f t="shared" si="49"/>
        <v>0</v>
      </c>
      <c r="BB128" s="54"/>
      <c r="BC128" s="54"/>
      <c r="BD128" s="49">
        <f t="shared" si="50"/>
        <v>0</v>
      </c>
      <c r="BE128" s="152">
        <f t="shared" si="51"/>
        <v>0</v>
      </c>
      <c r="BF128" s="153"/>
      <c r="BG128" s="153"/>
      <c r="BH128" s="18">
        <f t="shared" si="52"/>
        <v>0</v>
      </c>
      <c r="BI128" s="153"/>
      <c r="BJ128" s="153"/>
      <c r="BK128" s="18">
        <f t="shared" si="53"/>
        <v>0</v>
      </c>
      <c r="BL128" s="153"/>
      <c r="BM128" s="153"/>
      <c r="BN128" s="18">
        <f t="shared" si="54"/>
        <v>0</v>
      </c>
      <c r="BO128" s="153"/>
      <c r="BP128" s="153"/>
      <c r="BQ128" s="18">
        <f t="shared" si="55"/>
        <v>0</v>
      </c>
      <c r="BR128" s="153"/>
      <c r="BS128" s="153"/>
      <c r="BT128" s="18">
        <f t="shared" si="56"/>
        <v>0</v>
      </c>
      <c r="BU128" s="152">
        <f t="shared" si="57"/>
        <v>0</v>
      </c>
      <c r="BV128" s="48"/>
      <c r="BW128" s="48"/>
      <c r="BX128" s="48"/>
      <c r="BY128" s="48"/>
      <c r="BZ128" s="48"/>
      <c r="CA128" s="48"/>
      <c r="CB128" s="48"/>
      <c r="CC128" s="48"/>
      <c r="CD128" s="48"/>
      <c r="CE128" s="48"/>
      <c r="CF128" s="48"/>
      <c r="CG128" s="48"/>
      <c r="CH128" s="48"/>
      <c r="CI128" s="48"/>
      <c r="CJ128" s="113">
        <f t="shared" si="58"/>
        <v>0</v>
      </c>
      <c r="CK128" s="152">
        <f t="shared" si="59"/>
        <v>0</v>
      </c>
      <c r="CL128" s="154"/>
      <c r="CM128" s="156" t="str">
        <f t="shared" si="62"/>
        <v/>
      </c>
      <c r="CN128" s="157" t="str">
        <f t="shared" si="63"/>
        <v/>
      </c>
      <c r="CO128" s="157" t="str">
        <f t="shared" si="60"/>
        <v/>
      </c>
      <c r="CP128" s="151">
        <f t="shared" si="61"/>
        <v>0</v>
      </c>
      <c r="CQ128" s="73" t="str">
        <f>IF(ISBLANK('ÁREA MEJORA COMPETENCIAL'!R128),"",IF(CO128="","",SUM(CP128,-CO128)))</f>
        <v/>
      </c>
      <c r="CR128" s="224" t="str">
        <f>IF(ISBLANK('ÁREA MEJORA COMPETENCIAL'!R128),"",IF(CO128="","VER RESULTADOS",(CP128/CO128)))</f>
        <v/>
      </c>
      <c r="CS128" s="128"/>
    </row>
    <row r="129" spans="1:97" s="99" customFormat="1" ht="18.75" customHeight="1" x14ac:dyDescent="0.3">
      <c r="A129" s="308"/>
      <c r="B129" s="308"/>
      <c r="C129" s="45"/>
      <c r="D129" s="44"/>
      <c r="E129" s="131"/>
      <c r="F129" s="292"/>
      <c r="G129" s="293"/>
      <c r="H129" s="46"/>
      <c r="I129" s="46"/>
      <c r="J129" s="275"/>
      <c r="K129" s="276"/>
      <c r="L129" s="56"/>
      <c r="M129" s="56"/>
      <c r="N129" s="56"/>
      <c r="O129" s="56"/>
      <c r="P129" s="56"/>
      <c r="Q129" s="56"/>
      <c r="R129" s="56"/>
      <c r="S129" s="110" t="str">
        <f t="shared" si="34"/>
        <v/>
      </c>
      <c r="T129" s="110">
        <f t="shared" si="35"/>
        <v>0</v>
      </c>
      <c r="U129" s="111" t="str">
        <f t="shared" si="36"/>
        <v/>
      </c>
      <c r="V129" s="111" t="str">
        <f t="shared" si="37"/>
        <v/>
      </c>
      <c r="W129" s="112">
        <f t="shared" si="38"/>
        <v>0</v>
      </c>
      <c r="X129" s="182" t="str">
        <f t="shared" si="39"/>
        <v/>
      </c>
      <c r="Y129" s="150"/>
      <c r="Z129" s="54"/>
      <c r="AA129" s="54"/>
      <c r="AB129" s="49">
        <f t="shared" si="40"/>
        <v>0</v>
      </c>
      <c r="AC129" s="54"/>
      <c r="AD129" s="54"/>
      <c r="AE129" s="49">
        <f t="shared" si="41"/>
        <v>0</v>
      </c>
      <c r="AF129" s="54"/>
      <c r="AG129" s="54"/>
      <c r="AH129" s="49">
        <f t="shared" si="42"/>
        <v>0</v>
      </c>
      <c r="AI129" s="54"/>
      <c r="AJ129" s="54"/>
      <c r="AK129" s="49">
        <f t="shared" si="43"/>
        <v>0</v>
      </c>
      <c r="AL129" s="54"/>
      <c r="AM129" s="54"/>
      <c r="AN129" s="49">
        <f t="shared" si="44"/>
        <v>0</v>
      </c>
      <c r="AO129" s="151">
        <f t="shared" si="45"/>
        <v>0</v>
      </c>
      <c r="AP129" s="54"/>
      <c r="AQ129" s="54"/>
      <c r="AR129" s="49">
        <f t="shared" si="46"/>
        <v>0</v>
      </c>
      <c r="AS129" s="54"/>
      <c r="AT129" s="54"/>
      <c r="AU129" s="49">
        <f t="shared" si="47"/>
        <v>0</v>
      </c>
      <c r="AV129" s="54"/>
      <c r="AW129" s="54"/>
      <c r="AX129" s="49">
        <f t="shared" si="48"/>
        <v>0</v>
      </c>
      <c r="AY129" s="54"/>
      <c r="AZ129" s="54"/>
      <c r="BA129" s="49">
        <f t="shared" si="49"/>
        <v>0</v>
      </c>
      <c r="BB129" s="54"/>
      <c r="BC129" s="54"/>
      <c r="BD129" s="49">
        <f t="shared" si="50"/>
        <v>0</v>
      </c>
      <c r="BE129" s="152">
        <f t="shared" si="51"/>
        <v>0</v>
      </c>
      <c r="BF129" s="153"/>
      <c r="BG129" s="153"/>
      <c r="BH129" s="18">
        <f t="shared" si="52"/>
        <v>0</v>
      </c>
      <c r="BI129" s="153"/>
      <c r="BJ129" s="153"/>
      <c r="BK129" s="18">
        <f t="shared" si="53"/>
        <v>0</v>
      </c>
      <c r="BL129" s="153"/>
      <c r="BM129" s="153"/>
      <c r="BN129" s="18">
        <f t="shared" si="54"/>
        <v>0</v>
      </c>
      <c r="BO129" s="153"/>
      <c r="BP129" s="153"/>
      <c r="BQ129" s="18">
        <f t="shared" si="55"/>
        <v>0</v>
      </c>
      <c r="BR129" s="153"/>
      <c r="BS129" s="153"/>
      <c r="BT129" s="18">
        <f t="shared" si="56"/>
        <v>0</v>
      </c>
      <c r="BU129" s="152">
        <f t="shared" si="57"/>
        <v>0</v>
      </c>
      <c r="BV129" s="48"/>
      <c r="BW129" s="48"/>
      <c r="BX129" s="48"/>
      <c r="BY129" s="48"/>
      <c r="BZ129" s="48"/>
      <c r="CA129" s="48"/>
      <c r="CB129" s="48"/>
      <c r="CC129" s="48"/>
      <c r="CD129" s="48"/>
      <c r="CE129" s="48"/>
      <c r="CF129" s="48"/>
      <c r="CG129" s="48"/>
      <c r="CH129" s="48"/>
      <c r="CI129" s="48"/>
      <c r="CJ129" s="113">
        <f t="shared" si="58"/>
        <v>0</v>
      </c>
      <c r="CK129" s="152">
        <f t="shared" si="59"/>
        <v>0</v>
      </c>
      <c r="CL129" s="154"/>
      <c r="CM129" s="156" t="str">
        <f t="shared" si="62"/>
        <v/>
      </c>
      <c r="CN129" s="157" t="str">
        <f t="shared" si="63"/>
        <v/>
      </c>
      <c r="CO129" s="157" t="str">
        <f t="shared" si="60"/>
        <v/>
      </c>
      <c r="CP129" s="151">
        <f t="shared" si="61"/>
        <v>0</v>
      </c>
      <c r="CQ129" s="73" t="str">
        <f>IF(ISBLANK('ÁREA MEJORA COMPETENCIAL'!R129),"",IF(CO129="","",SUM(CP129,-CO129)))</f>
        <v/>
      </c>
      <c r="CR129" s="224" t="str">
        <f>IF(ISBLANK('ÁREA MEJORA COMPETENCIAL'!R129),"",IF(CO129="","VER RESULTADOS",(CP129/CO129)))</f>
        <v/>
      </c>
      <c r="CS129" s="128"/>
    </row>
    <row r="130" spans="1:97" s="99" customFormat="1" ht="18.75" customHeight="1" x14ac:dyDescent="0.3">
      <c r="A130" s="308"/>
      <c r="B130" s="308"/>
      <c r="C130" s="45"/>
      <c r="D130" s="44"/>
      <c r="E130" s="131"/>
      <c r="F130" s="292"/>
      <c r="G130" s="293"/>
      <c r="H130" s="46"/>
      <c r="I130" s="46"/>
      <c r="J130" s="275"/>
      <c r="K130" s="276"/>
      <c r="L130" s="56"/>
      <c r="M130" s="56"/>
      <c r="N130" s="56"/>
      <c r="O130" s="56"/>
      <c r="P130" s="56"/>
      <c r="Q130" s="56"/>
      <c r="R130" s="56"/>
      <c r="S130" s="110" t="str">
        <f t="shared" si="34"/>
        <v/>
      </c>
      <c r="T130" s="110">
        <f t="shared" si="35"/>
        <v>0</v>
      </c>
      <c r="U130" s="111" t="str">
        <f t="shared" si="36"/>
        <v/>
      </c>
      <c r="V130" s="111" t="str">
        <f t="shared" si="37"/>
        <v/>
      </c>
      <c r="W130" s="112">
        <f t="shared" si="38"/>
        <v>0</v>
      </c>
      <c r="X130" s="182" t="str">
        <f t="shared" si="39"/>
        <v/>
      </c>
      <c r="Y130" s="150"/>
      <c r="Z130" s="54"/>
      <c r="AA130" s="54"/>
      <c r="AB130" s="49">
        <f t="shared" si="40"/>
        <v>0</v>
      </c>
      <c r="AC130" s="54"/>
      <c r="AD130" s="54"/>
      <c r="AE130" s="49">
        <f t="shared" si="41"/>
        <v>0</v>
      </c>
      <c r="AF130" s="54"/>
      <c r="AG130" s="54"/>
      <c r="AH130" s="49">
        <f t="shared" si="42"/>
        <v>0</v>
      </c>
      <c r="AI130" s="54"/>
      <c r="AJ130" s="54"/>
      <c r="AK130" s="49">
        <f t="shared" si="43"/>
        <v>0</v>
      </c>
      <c r="AL130" s="54"/>
      <c r="AM130" s="54"/>
      <c r="AN130" s="49">
        <f t="shared" si="44"/>
        <v>0</v>
      </c>
      <c r="AO130" s="151">
        <f t="shared" si="45"/>
        <v>0</v>
      </c>
      <c r="AP130" s="54"/>
      <c r="AQ130" s="54"/>
      <c r="AR130" s="49">
        <f t="shared" si="46"/>
        <v>0</v>
      </c>
      <c r="AS130" s="54"/>
      <c r="AT130" s="54"/>
      <c r="AU130" s="49">
        <f t="shared" si="47"/>
        <v>0</v>
      </c>
      <c r="AV130" s="54"/>
      <c r="AW130" s="54"/>
      <c r="AX130" s="49">
        <f t="shared" si="48"/>
        <v>0</v>
      </c>
      <c r="AY130" s="54"/>
      <c r="AZ130" s="54"/>
      <c r="BA130" s="49">
        <f t="shared" si="49"/>
        <v>0</v>
      </c>
      <c r="BB130" s="54"/>
      <c r="BC130" s="54"/>
      <c r="BD130" s="49">
        <f t="shared" si="50"/>
        <v>0</v>
      </c>
      <c r="BE130" s="152">
        <f t="shared" si="51"/>
        <v>0</v>
      </c>
      <c r="BF130" s="153"/>
      <c r="BG130" s="153"/>
      <c r="BH130" s="18">
        <f t="shared" si="52"/>
        <v>0</v>
      </c>
      <c r="BI130" s="153"/>
      <c r="BJ130" s="153"/>
      <c r="BK130" s="18">
        <f t="shared" si="53"/>
        <v>0</v>
      </c>
      <c r="BL130" s="153"/>
      <c r="BM130" s="153"/>
      <c r="BN130" s="18">
        <f t="shared" si="54"/>
        <v>0</v>
      </c>
      <c r="BO130" s="153"/>
      <c r="BP130" s="153"/>
      <c r="BQ130" s="18">
        <f t="shared" si="55"/>
        <v>0</v>
      </c>
      <c r="BR130" s="153"/>
      <c r="BS130" s="153"/>
      <c r="BT130" s="18">
        <f t="shared" si="56"/>
        <v>0</v>
      </c>
      <c r="BU130" s="152">
        <f t="shared" si="57"/>
        <v>0</v>
      </c>
      <c r="BV130" s="48"/>
      <c r="BW130" s="48"/>
      <c r="BX130" s="48"/>
      <c r="BY130" s="48"/>
      <c r="BZ130" s="48"/>
      <c r="CA130" s="48"/>
      <c r="CB130" s="48"/>
      <c r="CC130" s="48"/>
      <c r="CD130" s="48"/>
      <c r="CE130" s="48"/>
      <c r="CF130" s="48"/>
      <c r="CG130" s="48"/>
      <c r="CH130" s="48"/>
      <c r="CI130" s="48"/>
      <c r="CJ130" s="113">
        <f t="shared" si="58"/>
        <v>0</v>
      </c>
      <c r="CK130" s="152">
        <f t="shared" si="59"/>
        <v>0</v>
      </c>
      <c r="CL130" s="154"/>
      <c r="CM130" s="156" t="str">
        <f t="shared" si="62"/>
        <v/>
      </c>
      <c r="CN130" s="157" t="str">
        <f t="shared" si="63"/>
        <v/>
      </c>
      <c r="CO130" s="157" t="str">
        <f t="shared" si="60"/>
        <v/>
      </c>
      <c r="CP130" s="151">
        <f t="shared" si="61"/>
        <v>0</v>
      </c>
      <c r="CQ130" s="73" t="str">
        <f>IF(ISBLANK('ÁREA MEJORA COMPETENCIAL'!R130),"",IF(CO130="","",SUM(CP130,-CO130)))</f>
        <v/>
      </c>
      <c r="CR130" s="224" t="str">
        <f>IF(ISBLANK('ÁREA MEJORA COMPETENCIAL'!R130),"",IF(CO130="","VER RESULTADOS",(CP130/CO130)))</f>
        <v/>
      </c>
      <c r="CS130" s="128"/>
    </row>
    <row r="131" spans="1:97" s="99" customFormat="1" ht="18.75" customHeight="1" x14ac:dyDescent="0.3">
      <c r="A131" s="308"/>
      <c r="B131" s="308"/>
      <c r="C131" s="45"/>
      <c r="D131" s="44"/>
      <c r="E131" s="131"/>
      <c r="F131" s="292"/>
      <c r="G131" s="293"/>
      <c r="H131" s="46"/>
      <c r="I131" s="46"/>
      <c r="J131" s="275"/>
      <c r="K131" s="276"/>
      <c r="L131" s="56"/>
      <c r="M131" s="56"/>
      <c r="N131" s="56"/>
      <c r="O131" s="56"/>
      <c r="P131" s="56"/>
      <c r="Q131" s="56"/>
      <c r="R131" s="56"/>
      <c r="S131" s="110" t="str">
        <f t="shared" si="34"/>
        <v/>
      </c>
      <c r="T131" s="110">
        <f t="shared" si="35"/>
        <v>0</v>
      </c>
      <c r="U131" s="111" t="str">
        <f t="shared" si="36"/>
        <v/>
      </c>
      <c r="V131" s="111" t="str">
        <f t="shared" si="37"/>
        <v/>
      </c>
      <c r="W131" s="112">
        <f t="shared" si="38"/>
        <v>0</v>
      </c>
      <c r="X131" s="182" t="str">
        <f t="shared" si="39"/>
        <v/>
      </c>
      <c r="Y131" s="150"/>
      <c r="Z131" s="54"/>
      <c r="AA131" s="54"/>
      <c r="AB131" s="49">
        <f t="shared" si="40"/>
        <v>0</v>
      </c>
      <c r="AC131" s="54"/>
      <c r="AD131" s="54"/>
      <c r="AE131" s="49">
        <f t="shared" si="41"/>
        <v>0</v>
      </c>
      <c r="AF131" s="54"/>
      <c r="AG131" s="54"/>
      <c r="AH131" s="49">
        <f t="shared" si="42"/>
        <v>0</v>
      </c>
      <c r="AI131" s="54"/>
      <c r="AJ131" s="54"/>
      <c r="AK131" s="49">
        <f t="shared" si="43"/>
        <v>0</v>
      </c>
      <c r="AL131" s="54"/>
      <c r="AM131" s="54"/>
      <c r="AN131" s="49">
        <f t="shared" si="44"/>
        <v>0</v>
      </c>
      <c r="AO131" s="151">
        <f t="shared" si="45"/>
        <v>0</v>
      </c>
      <c r="AP131" s="54"/>
      <c r="AQ131" s="54"/>
      <c r="AR131" s="49">
        <f t="shared" si="46"/>
        <v>0</v>
      </c>
      <c r="AS131" s="54"/>
      <c r="AT131" s="54"/>
      <c r="AU131" s="49">
        <f t="shared" si="47"/>
        <v>0</v>
      </c>
      <c r="AV131" s="54"/>
      <c r="AW131" s="54"/>
      <c r="AX131" s="49">
        <f t="shared" si="48"/>
        <v>0</v>
      </c>
      <c r="AY131" s="54"/>
      <c r="AZ131" s="54"/>
      <c r="BA131" s="49">
        <f t="shared" si="49"/>
        <v>0</v>
      </c>
      <c r="BB131" s="54"/>
      <c r="BC131" s="54"/>
      <c r="BD131" s="49">
        <f t="shared" si="50"/>
        <v>0</v>
      </c>
      <c r="BE131" s="152">
        <f t="shared" si="51"/>
        <v>0</v>
      </c>
      <c r="BF131" s="153"/>
      <c r="BG131" s="153"/>
      <c r="BH131" s="18">
        <f t="shared" si="52"/>
        <v>0</v>
      </c>
      <c r="BI131" s="153"/>
      <c r="BJ131" s="153"/>
      <c r="BK131" s="18">
        <f t="shared" si="53"/>
        <v>0</v>
      </c>
      <c r="BL131" s="153"/>
      <c r="BM131" s="153"/>
      <c r="BN131" s="18">
        <f t="shared" si="54"/>
        <v>0</v>
      </c>
      <c r="BO131" s="153"/>
      <c r="BP131" s="153"/>
      <c r="BQ131" s="18">
        <f t="shared" si="55"/>
        <v>0</v>
      </c>
      <c r="BR131" s="153"/>
      <c r="BS131" s="153"/>
      <c r="BT131" s="18">
        <f t="shared" si="56"/>
        <v>0</v>
      </c>
      <c r="BU131" s="152">
        <f t="shared" si="57"/>
        <v>0</v>
      </c>
      <c r="BV131" s="48"/>
      <c r="BW131" s="48"/>
      <c r="BX131" s="48"/>
      <c r="BY131" s="48"/>
      <c r="BZ131" s="48"/>
      <c r="CA131" s="48"/>
      <c r="CB131" s="48"/>
      <c r="CC131" s="48"/>
      <c r="CD131" s="48"/>
      <c r="CE131" s="48"/>
      <c r="CF131" s="48"/>
      <c r="CG131" s="48"/>
      <c r="CH131" s="48"/>
      <c r="CI131" s="48"/>
      <c r="CJ131" s="113">
        <f t="shared" si="58"/>
        <v>0</v>
      </c>
      <c r="CK131" s="152">
        <f t="shared" si="59"/>
        <v>0</v>
      </c>
      <c r="CL131" s="154"/>
      <c r="CM131" s="156" t="str">
        <f t="shared" si="62"/>
        <v/>
      </c>
      <c r="CN131" s="157" t="str">
        <f t="shared" si="63"/>
        <v/>
      </c>
      <c r="CO131" s="157" t="str">
        <f t="shared" si="60"/>
        <v/>
      </c>
      <c r="CP131" s="151">
        <f t="shared" si="61"/>
        <v>0</v>
      </c>
      <c r="CQ131" s="73" t="str">
        <f>IF(ISBLANK('ÁREA MEJORA COMPETENCIAL'!R131),"",IF(CO131="","",SUM(CP131,-CO131)))</f>
        <v/>
      </c>
      <c r="CR131" s="224" t="str">
        <f>IF(ISBLANK('ÁREA MEJORA COMPETENCIAL'!R131),"",IF(CO131="","VER RESULTADOS",(CP131/CO131)))</f>
        <v/>
      </c>
      <c r="CS131" s="128"/>
    </row>
    <row r="132" spans="1:97" s="99" customFormat="1" ht="18.75" customHeight="1" x14ac:dyDescent="0.3">
      <c r="A132" s="308"/>
      <c r="B132" s="308"/>
      <c r="C132" s="45"/>
      <c r="D132" s="44"/>
      <c r="E132" s="131"/>
      <c r="F132" s="292"/>
      <c r="G132" s="293"/>
      <c r="H132" s="46"/>
      <c r="I132" s="46"/>
      <c r="J132" s="275"/>
      <c r="K132" s="276"/>
      <c r="L132" s="56"/>
      <c r="M132" s="56"/>
      <c r="N132" s="56"/>
      <c r="O132" s="56"/>
      <c r="P132" s="56"/>
      <c r="Q132" s="56"/>
      <c r="R132" s="56"/>
      <c r="S132" s="110" t="str">
        <f t="shared" si="34"/>
        <v/>
      </c>
      <c r="T132" s="110">
        <f t="shared" si="35"/>
        <v>0</v>
      </c>
      <c r="U132" s="111" t="str">
        <f t="shared" si="36"/>
        <v/>
      </c>
      <c r="V132" s="111" t="str">
        <f t="shared" si="37"/>
        <v/>
      </c>
      <c r="W132" s="112">
        <f t="shared" si="38"/>
        <v>0</v>
      </c>
      <c r="X132" s="182" t="str">
        <f t="shared" si="39"/>
        <v/>
      </c>
      <c r="Y132" s="150"/>
      <c r="Z132" s="54"/>
      <c r="AA132" s="54"/>
      <c r="AB132" s="49">
        <f t="shared" si="40"/>
        <v>0</v>
      </c>
      <c r="AC132" s="54"/>
      <c r="AD132" s="54"/>
      <c r="AE132" s="49">
        <f t="shared" si="41"/>
        <v>0</v>
      </c>
      <c r="AF132" s="54"/>
      <c r="AG132" s="54"/>
      <c r="AH132" s="49">
        <f t="shared" si="42"/>
        <v>0</v>
      </c>
      <c r="AI132" s="54"/>
      <c r="AJ132" s="54"/>
      <c r="AK132" s="49">
        <f t="shared" si="43"/>
        <v>0</v>
      </c>
      <c r="AL132" s="54"/>
      <c r="AM132" s="54"/>
      <c r="AN132" s="49">
        <f t="shared" si="44"/>
        <v>0</v>
      </c>
      <c r="AO132" s="151">
        <f t="shared" si="45"/>
        <v>0</v>
      </c>
      <c r="AP132" s="54"/>
      <c r="AQ132" s="54"/>
      <c r="AR132" s="49">
        <f t="shared" si="46"/>
        <v>0</v>
      </c>
      <c r="AS132" s="54"/>
      <c r="AT132" s="54"/>
      <c r="AU132" s="49">
        <f t="shared" si="47"/>
        <v>0</v>
      </c>
      <c r="AV132" s="54"/>
      <c r="AW132" s="54"/>
      <c r="AX132" s="49">
        <f t="shared" si="48"/>
        <v>0</v>
      </c>
      <c r="AY132" s="54"/>
      <c r="AZ132" s="54"/>
      <c r="BA132" s="49">
        <f t="shared" si="49"/>
        <v>0</v>
      </c>
      <c r="BB132" s="54"/>
      <c r="BC132" s="54"/>
      <c r="BD132" s="49">
        <f t="shared" si="50"/>
        <v>0</v>
      </c>
      <c r="BE132" s="152">
        <f t="shared" si="51"/>
        <v>0</v>
      </c>
      <c r="BF132" s="153"/>
      <c r="BG132" s="153"/>
      <c r="BH132" s="18">
        <f t="shared" si="52"/>
        <v>0</v>
      </c>
      <c r="BI132" s="153"/>
      <c r="BJ132" s="153"/>
      <c r="BK132" s="18">
        <f t="shared" si="53"/>
        <v>0</v>
      </c>
      <c r="BL132" s="153"/>
      <c r="BM132" s="153"/>
      <c r="BN132" s="18">
        <f t="shared" si="54"/>
        <v>0</v>
      </c>
      <c r="BO132" s="153"/>
      <c r="BP132" s="153"/>
      <c r="BQ132" s="18">
        <f t="shared" si="55"/>
        <v>0</v>
      </c>
      <c r="BR132" s="153"/>
      <c r="BS132" s="153"/>
      <c r="BT132" s="18">
        <f t="shared" si="56"/>
        <v>0</v>
      </c>
      <c r="BU132" s="152">
        <f t="shared" si="57"/>
        <v>0</v>
      </c>
      <c r="BV132" s="48"/>
      <c r="BW132" s="48"/>
      <c r="BX132" s="48"/>
      <c r="BY132" s="48"/>
      <c r="BZ132" s="48"/>
      <c r="CA132" s="48"/>
      <c r="CB132" s="48"/>
      <c r="CC132" s="48"/>
      <c r="CD132" s="48"/>
      <c r="CE132" s="48"/>
      <c r="CF132" s="48"/>
      <c r="CG132" s="48"/>
      <c r="CH132" s="48"/>
      <c r="CI132" s="48"/>
      <c r="CJ132" s="113">
        <f t="shared" si="58"/>
        <v>0</v>
      </c>
      <c r="CK132" s="152">
        <f t="shared" si="59"/>
        <v>0</v>
      </c>
      <c r="CL132" s="154"/>
      <c r="CM132" s="156" t="str">
        <f t="shared" si="62"/>
        <v/>
      </c>
      <c r="CN132" s="157" t="str">
        <f t="shared" si="63"/>
        <v/>
      </c>
      <c r="CO132" s="157" t="str">
        <f t="shared" si="60"/>
        <v/>
      </c>
      <c r="CP132" s="151">
        <f t="shared" si="61"/>
        <v>0</v>
      </c>
      <c r="CQ132" s="73" t="str">
        <f>IF(ISBLANK('ÁREA MEJORA COMPETENCIAL'!R132),"",IF(CO132="","",SUM(CP132,-CO132)))</f>
        <v/>
      </c>
      <c r="CR132" s="224" t="str">
        <f>IF(ISBLANK('ÁREA MEJORA COMPETENCIAL'!R132),"",IF(CO132="","VER RESULTADOS",(CP132/CO132)))</f>
        <v/>
      </c>
      <c r="CS132" s="128"/>
    </row>
    <row r="133" spans="1:97" s="99" customFormat="1" ht="18.75" customHeight="1" x14ac:dyDescent="0.3">
      <c r="A133" s="308"/>
      <c r="B133" s="308"/>
      <c r="C133" s="45"/>
      <c r="D133" s="44"/>
      <c r="E133" s="131"/>
      <c r="F133" s="292"/>
      <c r="G133" s="293"/>
      <c r="H133" s="46"/>
      <c r="I133" s="46"/>
      <c r="J133" s="275"/>
      <c r="K133" s="276"/>
      <c r="L133" s="56"/>
      <c r="M133" s="56"/>
      <c r="N133" s="56"/>
      <c r="O133" s="56"/>
      <c r="P133" s="56"/>
      <c r="Q133" s="56"/>
      <c r="R133" s="56"/>
      <c r="S133" s="110" t="str">
        <f t="shared" si="34"/>
        <v/>
      </c>
      <c r="T133" s="110">
        <f t="shared" si="35"/>
        <v>0</v>
      </c>
      <c r="U133" s="111" t="str">
        <f t="shared" si="36"/>
        <v/>
      </c>
      <c r="V133" s="111" t="str">
        <f t="shared" si="37"/>
        <v/>
      </c>
      <c r="W133" s="112">
        <f t="shared" si="38"/>
        <v>0</v>
      </c>
      <c r="X133" s="182" t="str">
        <f t="shared" si="39"/>
        <v/>
      </c>
      <c r="Y133" s="150"/>
      <c r="Z133" s="54"/>
      <c r="AA133" s="54"/>
      <c r="AB133" s="49">
        <f t="shared" si="40"/>
        <v>0</v>
      </c>
      <c r="AC133" s="54"/>
      <c r="AD133" s="54"/>
      <c r="AE133" s="49">
        <f t="shared" si="41"/>
        <v>0</v>
      </c>
      <c r="AF133" s="54"/>
      <c r="AG133" s="54"/>
      <c r="AH133" s="49">
        <f t="shared" si="42"/>
        <v>0</v>
      </c>
      <c r="AI133" s="54"/>
      <c r="AJ133" s="54"/>
      <c r="AK133" s="49">
        <f t="shared" si="43"/>
        <v>0</v>
      </c>
      <c r="AL133" s="54"/>
      <c r="AM133" s="54"/>
      <c r="AN133" s="49">
        <f t="shared" si="44"/>
        <v>0</v>
      </c>
      <c r="AO133" s="151">
        <f t="shared" si="45"/>
        <v>0</v>
      </c>
      <c r="AP133" s="54"/>
      <c r="AQ133" s="54"/>
      <c r="AR133" s="49">
        <f t="shared" si="46"/>
        <v>0</v>
      </c>
      <c r="AS133" s="54"/>
      <c r="AT133" s="54"/>
      <c r="AU133" s="49">
        <f t="shared" si="47"/>
        <v>0</v>
      </c>
      <c r="AV133" s="54"/>
      <c r="AW133" s="54"/>
      <c r="AX133" s="49">
        <f t="shared" si="48"/>
        <v>0</v>
      </c>
      <c r="AY133" s="54"/>
      <c r="AZ133" s="54"/>
      <c r="BA133" s="49">
        <f t="shared" si="49"/>
        <v>0</v>
      </c>
      <c r="BB133" s="54"/>
      <c r="BC133" s="54"/>
      <c r="BD133" s="49">
        <f t="shared" si="50"/>
        <v>0</v>
      </c>
      <c r="BE133" s="152">
        <f t="shared" si="51"/>
        <v>0</v>
      </c>
      <c r="BF133" s="153"/>
      <c r="BG133" s="153"/>
      <c r="BH133" s="18">
        <f t="shared" si="52"/>
        <v>0</v>
      </c>
      <c r="BI133" s="153"/>
      <c r="BJ133" s="153"/>
      <c r="BK133" s="18">
        <f t="shared" si="53"/>
        <v>0</v>
      </c>
      <c r="BL133" s="153"/>
      <c r="BM133" s="153"/>
      <c r="BN133" s="18">
        <f t="shared" si="54"/>
        <v>0</v>
      </c>
      <c r="BO133" s="153"/>
      <c r="BP133" s="153"/>
      <c r="BQ133" s="18">
        <f t="shared" si="55"/>
        <v>0</v>
      </c>
      <c r="BR133" s="153"/>
      <c r="BS133" s="153"/>
      <c r="BT133" s="18">
        <f t="shared" si="56"/>
        <v>0</v>
      </c>
      <c r="BU133" s="152">
        <f t="shared" si="57"/>
        <v>0</v>
      </c>
      <c r="BV133" s="48"/>
      <c r="BW133" s="48"/>
      <c r="BX133" s="48"/>
      <c r="BY133" s="48"/>
      <c r="BZ133" s="48"/>
      <c r="CA133" s="48"/>
      <c r="CB133" s="48"/>
      <c r="CC133" s="48"/>
      <c r="CD133" s="48"/>
      <c r="CE133" s="48"/>
      <c r="CF133" s="48"/>
      <c r="CG133" s="48"/>
      <c r="CH133" s="48"/>
      <c r="CI133" s="48"/>
      <c r="CJ133" s="113">
        <f t="shared" si="58"/>
        <v>0</v>
      </c>
      <c r="CK133" s="152">
        <f t="shared" si="59"/>
        <v>0</v>
      </c>
      <c r="CL133" s="154"/>
      <c r="CM133" s="156" t="str">
        <f t="shared" si="62"/>
        <v/>
      </c>
      <c r="CN133" s="157" t="str">
        <f t="shared" si="63"/>
        <v/>
      </c>
      <c r="CO133" s="157" t="str">
        <f t="shared" si="60"/>
        <v/>
      </c>
      <c r="CP133" s="151">
        <f t="shared" si="61"/>
        <v>0</v>
      </c>
      <c r="CQ133" s="73" t="str">
        <f>IF(ISBLANK('ÁREA MEJORA COMPETENCIAL'!R133),"",IF(CO133="","",SUM(CP133,-CO133)))</f>
        <v/>
      </c>
      <c r="CR133" s="224" t="str">
        <f>IF(ISBLANK('ÁREA MEJORA COMPETENCIAL'!R133),"",IF(CO133="","VER RESULTADOS",(CP133/CO133)))</f>
        <v/>
      </c>
      <c r="CS133" s="128"/>
    </row>
    <row r="134" spans="1:97" s="99" customFormat="1" ht="18.75" customHeight="1" x14ac:dyDescent="0.3">
      <c r="A134" s="308"/>
      <c r="B134" s="308"/>
      <c r="C134" s="45"/>
      <c r="D134" s="44"/>
      <c r="E134" s="131"/>
      <c r="F134" s="292"/>
      <c r="G134" s="293"/>
      <c r="H134" s="46"/>
      <c r="I134" s="46"/>
      <c r="J134" s="275"/>
      <c r="K134" s="276"/>
      <c r="L134" s="56"/>
      <c r="M134" s="56"/>
      <c r="N134" s="56"/>
      <c r="O134" s="56"/>
      <c r="P134" s="56"/>
      <c r="Q134" s="56"/>
      <c r="R134" s="56"/>
      <c r="S134" s="110" t="str">
        <f t="shared" si="34"/>
        <v/>
      </c>
      <c r="T134" s="110">
        <f t="shared" si="35"/>
        <v>0</v>
      </c>
      <c r="U134" s="111" t="str">
        <f t="shared" si="36"/>
        <v/>
      </c>
      <c r="V134" s="111" t="str">
        <f t="shared" si="37"/>
        <v/>
      </c>
      <c r="W134" s="112">
        <f t="shared" si="38"/>
        <v>0</v>
      </c>
      <c r="X134" s="182" t="str">
        <f t="shared" si="39"/>
        <v/>
      </c>
      <c r="Y134" s="150"/>
      <c r="Z134" s="54"/>
      <c r="AA134" s="54"/>
      <c r="AB134" s="49">
        <f t="shared" si="40"/>
        <v>0</v>
      </c>
      <c r="AC134" s="54"/>
      <c r="AD134" s="54"/>
      <c r="AE134" s="49">
        <f t="shared" si="41"/>
        <v>0</v>
      </c>
      <c r="AF134" s="54"/>
      <c r="AG134" s="54"/>
      <c r="AH134" s="49">
        <f t="shared" si="42"/>
        <v>0</v>
      </c>
      <c r="AI134" s="54"/>
      <c r="AJ134" s="54"/>
      <c r="AK134" s="49">
        <f t="shared" si="43"/>
        <v>0</v>
      </c>
      <c r="AL134" s="54"/>
      <c r="AM134" s="54"/>
      <c r="AN134" s="49">
        <f t="shared" si="44"/>
        <v>0</v>
      </c>
      <c r="AO134" s="151">
        <f t="shared" si="45"/>
        <v>0</v>
      </c>
      <c r="AP134" s="54"/>
      <c r="AQ134" s="54"/>
      <c r="AR134" s="49">
        <f t="shared" si="46"/>
        <v>0</v>
      </c>
      <c r="AS134" s="54"/>
      <c r="AT134" s="54"/>
      <c r="AU134" s="49">
        <f t="shared" si="47"/>
        <v>0</v>
      </c>
      <c r="AV134" s="54"/>
      <c r="AW134" s="54"/>
      <c r="AX134" s="49">
        <f t="shared" si="48"/>
        <v>0</v>
      </c>
      <c r="AY134" s="54"/>
      <c r="AZ134" s="54"/>
      <c r="BA134" s="49">
        <f t="shared" si="49"/>
        <v>0</v>
      </c>
      <c r="BB134" s="54"/>
      <c r="BC134" s="54"/>
      <c r="BD134" s="49">
        <f t="shared" si="50"/>
        <v>0</v>
      </c>
      <c r="BE134" s="152">
        <f t="shared" si="51"/>
        <v>0</v>
      </c>
      <c r="BF134" s="153"/>
      <c r="BG134" s="153"/>
      <c r="BH134" s="18">
        <f t="shared" si="52"/>
        <v>0</v>
      </c>
      <c r="BI134" s="153"/>
      <c r="BJ134" s="153"/>
      <c r="BK134" s="18">
        <f t="shared" si="53"/>
        <v>0</v>
      </c>
      <c r="BL134" s="153"/>
      <c r="BM134" s="153"/>
      <c r="BN134" s="18">
        <f t="shared" si="54"/>
        <v>0</v>
      </c>
      <c r="BO134" s="153"/>
      <c r="BP134" s="153"/>
      <c r="BQ134" s="18">
        <f t="shared" si="55"/>
        <v>0</v>
      </c>
      <c r="BR134" s="153"/>
      <c r="BS134" s="153"/>
      <c r="BT134" s="18">
        <f t="shared" si="56"/>
        <v>0</v>
      </c>
      <c r="BU134" s="152">
        <f t="shared" si="57"/>
        <v>0</v>
      </c>
      <c r="BV134" s="48"/>
      <c r="BW134" s="48"/>
      <c r="BX134" s="48"/>
      <c r="BY134" s="48"/>
      <c r="BZ134" s="48"/>
      <c r="CA134" s="48"/>
      <c r="CB134" s="48"/>
      <c r="CC134" s="48"/>
      <c r="CD134" s="48"/>
      <c r="CE134" s="48"/>
      <c r="CF134" s="48"/>
      <c r="CG134" s="48"/>
      <c r="CH134" s="48"/>
      <c r="CI134" s="48"/>
      <c r="CJ134" s="113">
        <f t="shared" si="58"/>
        <v>0</v>
      </c>
      <c r="CK134" s="152">
        <f t="shared" si="59"/>
        <v>0</v>
      </c>
      <c r="CL134" s="154"/>
      <c r="CM134" s="156" t="str">
        <f t="shared" si="62"/>
        <v/>
      </c>
      <c r="CN134" s="157" t="str">
        <f t="shared" si="63"/>
        <v/>
      </c>
      <c r="CO134" s="157" t="str">
        <f t="shared" si="60"/>
        <v/>
      </c>
      <c r="CP134" s="151">
        <f t="shared" si="61"/>
        <v>0</v>
      </c>
      <c r="CQ134" s="73" t="str">
        <f>IF(ISBLANK('ÁREA MEJORA COMPETENCIAL'!R134),"",IF(CO134="","",SUM(CP134,-CO134)))</f>
        <v/>
      </c>
      <c r="CR134" s="224" t="str">
        <f>IF(ISBLANK('ÁREA MEJORA COMPETENCIAL'!R134),"",IF(CO134="","VER RESULTADOS",(CP134/CO134)))</f>
        <v/>
      </c>
      <c r="CS134" s="128"/>
    </row>
    <row r="135" spans="1:97" s="99" customFormat="1" ht="18.75" customHeight="1" x14ac:dyDescent="0.3">
      <c r="A135" s="308"/>
      <c r="B135" s="308"/>
      <c r="C135" s="45"/>
      <c r="D135" s="44"/>
      <c r="E135" s="131"/>
      <c r="F135" s="292"/>
      <c r="G135" s="293"/>
      <c r="H135" s="46"/>
      <c r="I135" s="46"/>
      <c r="J135" s="275"/>
      <c r="K135" s="276"/>
      <c r="L135" s="56"/>
      <c r="M135" s="56"/>
      <c r="N135" s="56"/>
      <c r="O135" s="56"/>
      <c r="P135" s="56"/>
      <c r="Q135" s="56"/>
      <c r="R135" s="56"/>
      <c r="S135" s="110" t="str">
        <f t="shared" si="34"/>
        <v/>
      </c>
      <c r="T135" s="110">
        <f t="shared" si="35"/>
        <v>0</v>
      </c>
      <c r="U135" s="111" t="str">
        <f t="shared" si="36"/>
        <v/>
      </c>
      <c r="V135" s="111" t="str">
        <f t="shared" si="37"/>
        <v/>
      </c>
      <c r="W135" s="112">
        <f t="shared" si="38"/>
        <v>0</v>
      </c>
      <c r="X135" s="182" t="str">
        <f t="shared" si="39"/>
        <v/>
      </c>
      <c r="Y135" s="150"/>
      <c r="Z135" s="54"/>
      <c r="AA135" s="54"/>
      <c r="AB135" s="49">
        <f t="shared" si="40"/>
        <v>0</v>
      </c>
      <c r="AC135" s="54"/>
      <c r="AD135" s="54"/>
      <c r="AE135" s="49">
        <f t="shared" si="41"/>
        <v>0</v>
      </c>
      <c r="AF135" s="54"/>
      <c r="AG135" s="54"/>
      <c r="AH135" s="49">
        <f t="shared" si="42"/>
        <v>0</v>
      </c>
      <c r="AI135" s="54"/>
      <c r="AJ135" s="54"/>
      <c r="AK135" s="49">
        <f t="shared" si="43"/>
        <v>0</v>
      </c>
      <c r="AL135" s="54"/>
      <c r="AM135" s="54"/>
      <c r="AN135" s="49">
        <f t="shared" si="44"/>
        <v>0</v>
      </c>
      <c r="AO135" s="151">
        <f t="shared" si="45"/>
        <v>0</v>
      </c>
      <c r="AP135" s="54"/>
      <c r="AQ135" s="54"/>
      <c r="AR135" s="49">
        <f t="shared" si="46"/>
        <v>0</v>
      </c>
      <c r="AS135" s="54"/>
      <c r="AT135" s="54"/>
      <c r="AU135" s="49">
        <f t="shared" si="47"/>
        <v>0</v>
      </c>
      <c r="AV135" s="54"/>
      <c r="AW135" s="54"/>
      <c r="AX135" s="49">
        <f t="shared" si="48"/>
        <v>0</v>
      </c>
      <c r="AY135" s="54"/>
      <c r="AZ135" s="54"/>
      <c r="BA135" s="49">
        <f t="shared" si="49"/>
        <v>0</v>
      </c>
      <c r="BB135" s="54"/>
      <c r="BC135" s="54"/>
      <c r="BD135" s="49">
        <f t="shared" si="50"/>
        <v>0</v>
      </c>
      <c r="BE135" s="152">
        <f t="shared" si="51"/>
        <v>0</v>
      </c>
      <c r="BF135" s="153"/>
      <c r="BG135" s="153"/>
      <c r="BH135" s="18">
        <f t="shared" si="52"/>
        <v>0</v>
      </c>
      <c r="BI135" s="153"/>
      <c r="BJ135" s="153"/>
      <c r="BK135" s="18">
        <f t="shared" si="53"/>
        <v>0</v>
      </c>
      <c r="BL135" s="153"/>
      <c r="BM135" s="153"/>
      <c r="BN135" s="18">
        <f t="shared" si="54"/>
        <v>0</v>
      </c>
      <c r="BO135" s="153"/>
      <c r="BP135" s="153"/>
      <c r="BQ135" s="18">
        <f t="shared" si="55"/>
        <v>0</v>
      </c>
      <c r="BR135" s="153"/>
      <c r="BS135" s="153"/>
      <c r="BT135" s="18">
        <f t="shared" si="56"/>
        <v>0</v>
      </c>
      <c r="BU135" s="152">
        <f t="shared" si="57"/>
        <v>0</v>
      </c>
      <c r="BV135" s="48"/>
      <c r="BW135" s="48"/>
      <c r="BX135" s="48"/>
      <c r="BY135" s="48"/>
      <c r="BZ135" s="48"/>
      <c r="CA135" s="48"/>
      <c r="CB135" s="48"/>
      <c r="CC135" s="48"/>
      <c r="CD135" s="48"/>
      <c r="CE135" s="48"/>
      <c r="CF135" s="48"/>
      <c r="CG135" s="48"/>
      <c r="CH135" s="48"/>
      <c r="CI135" s="48"/>
      <c r="CJ135" s="113">
        <f t="shared" si="58"/>
        <v>0</v>
      </c>
      <c r="CK135" s="152">
        <f t="shared" si="59"/>
        <v>0</v>
      </c>
      <c r="CL135" s="154"/>
      <c r="CM135" s="156" t="str">
        <f t="shared" si="62"/>
        <v/>
      </c>
      <c r="CN135" s="157" t="str">
        <f t="shared" si="63"/>
        <v/>
      </c>
      <c r="CO135" s="157" t="str">
        <f t="shared" si="60"/>
        <v/>
      </c>
      <c r="CP135" s="151">
        <f t="shared" si="61"/>
        <v>0</v>
      </c>
      <c r="CQ135" s="73" t="str">
        <f>IF(ISBLANK('ÁREA MEJORA COMPETENCIAL'!R135),"",IF(CO135="","",SUM(CP135,-CO135)))</f>
        <v/>
      </c>
      <c r="CR135" s="224" t="str">
        <f>IF(ISBLANK('ÁREA MEJORA COMPETENCIAL'!R135),"",IF(CO135="","VER RESULTADOS",(CP135/CO135)))</f>
        <v/>
      </c>
      <c r="CS135" s="128"/>
    </row>
    <row r="136" spans="1:97" s="99" customFormat="1" ht="18.75" customHeight="1" x14ac:dyDescent="0.3">
      <c r="A136" s="308"/>
      <c r="B136" s="308"/>
      <c r="C136" s="45"/>
      <c r="D136" s="44"/>
      <c r="E136" s="131"/>
      <c r="F136" s="292"/>
      <c r="G136" s="293"/>
      <c r="H136" s="46"/>
      <c r="I136" s="46"/>
      <c r="J136" s="275"/>
      <c r="K136" s="276"/>
      <c r="L136" s="56"/>
      <c r="M136" s="56"/>
      <c r="N136" s="56"/>
      <c r="O136" s="56"/>
      <c r="P136" s="56"/>
      <c r="Q136" s="56"/>
      <c r="R136" s="56"/>
      <c r="S136" s="110" t="str">
        <f t="shared" si="34"/>
        <v/>
      </c>
      <c r="T136" s="110">
        <f t="shared" si="35"/>
        <v>0</v>
      </c>
      <c r="U136" s="111" t="str">
        <f t="shared" si="36"/>
        <v/>
      </c>
      <c r="V136" s="111" t="str">
        <f t="shared" si="37"/>
        <v/>
      </c>
      <c r="W136" s="112">
        <f t="shared" si="38"/>
        <v>0</v>
      </c>
      <c r="X136" s="182" t="str">
        <f t="shared" si="39"/>
        <v/>
      </c>
      <c r="Y136" s="150"/>
      <c r="Z136" s="54"/>
      <c r="AA136" s="54"/>
      <c r="AB136" s="49">
        <f t="shared" si="40"/>
        <v>0</v>
      </c>
      <c r="AC136" s="54"/>
      <c r="AD136" s="54"/>
      <c r="AE136" s="49">
        <f t="shared" si="41"/>
        <v>0</v>
      </c>
      <c r="AF136" s="54"/>
      <c r="AG136" s="54"/>
      <c r="AH136" s="49">
        <f t="shared" si="42"/>
        <v>0</v>
      </c>
      <c r="AI136" s="54"/>
      <c r="AJ136" s="54"/>
      <c r="AK136" s="49">
        <f t="shared" si="43"/>
        <v>0</v>
      </c>
      <c r="AL136" s="54"/>
      <c r="AM136" s="54"/>
      <c r="AN136" s="49">
        <f t="shared" si="44"/>
        <v>0</v>
      </c>
      <c r="AO136" s="151">
        <f t="shared" si="45"/>
        <v>0</v>
      </c>
      <c r="AP136" s="54"/>
      <c r="AQ136" s="54"/>
      <c r="AR136" s="49">
        <f t="shared" si="46"/>
        <v>0</v>
      </c>
      <c r="AS136" s="54"/>
      <c r="AT136" s="54"/>
      <c r="AU136" s="49">
        <f t="shared" si="47"/>
        <v>0</v>
      </c>
      <c r="AV136" s="54"/>
      <c r="AW136" s="54"/>
      <c r="AX136" s="49">
        <f t="shared" si="48"/>
        <v>0</v>
      </c>
      <c r="AY136" s="54"/>
      <c r="AZ136" s="54"/>
      <c r="BA136" s="49">
        <f t="shared" si="49"/>
        <v>0</v>
      </c>
      <c r="BB136" s="54"/>
      <c r="BC136" s="54"/>
      <c r="BD136" s="49">
        <f t="shared" si="50"/>
        <v>0</v>
      </c>
      <c r="BE136" s="152">
        <f t="shared" si="51"/>
        <v>0</v>
      </c>
      <c r="BF136" s="153"/>
      <c r="BG136" s="153"/>
      <c r="BH136" s="18">
        <f t="shared" si="52"/>
        <v>0</v>
      </c>
      <c r="BI136" s="153"/>
      <c r="BJ136" s="153"/>
      <c r="BK136" s="18">
        <f t="shared" si="53"/>
        <v>0</v>
      </c>
      <c r="BL136" s="153"/>
      <c r="BM136" s="153"/>
      <c r="BN136" s="18">
        <f t="shared" si="54"/>
        <v>0</v>
      </c>
      <c r="BO136" s="153"/>
      <c r="BP136" s="153"/>
      <c r="BQ136" s="18">
        <f t="shared" si="55"/>
        <v>0</v>
      </c>
      <c r="BR136" s="153"/>
      <c r="BS136" s="153"/>
      <c r="BT136" s="18">
        <f t="shared" si="56"/>
        <v>0</v>
      </c>
      <c r="BU136" s="152">
        <f t="shared" si="57"/>
        <v>0</v>
      </c>
      <c r="BV136" s="48"/>
      <c r="BW136" s="48"/>
      <c r="BX136" s="48"/>
      <c r="BY136" s="48"/>
      <c r="BZ136" s="48"/>
      <c r="CA136" s="48"/>
      <c r="CB136" s="48"/>
      <c r="CC136" s="48"/>
      <c r="CD136" s="48"/>
      <c r="CE136" s="48"/>
      <c r="CF136" s="48"/>
      <c r="CG136" s="48"/>
      <c r="CH136" s="48"/>
      <c r="CI136" s="48"/>
      <c r="CJ136" s="113">
        <f t="shared" si="58"/>
        <v>0</v>
      </c>
      <c r="CK136" s="152">
        <f t="shared" si="59"/>
        <v>0</v>
      </c>
      <c r="CL136" s="154"/>
      <c r="CM136" s="156" t="str">
        <f t="shared" si="62"/>
        <v/>
      </c>
      <c r="CN136" s="157" t="str">
        <f t="shared" si="63"/>
        <v/>
      </c>
      <c r="CO136" s="157" t="str">
        <f t="shared" si="60"/>
        <v/>
      </c>
      <c r="CP136" s="151">
        <f t="shared" si="61"/>
        <v>0</v>
      </c>
      <c r="CQ136" s="73" t="str">
        <f>IF(ISBLANK('ÁREA MEJORA COMPETENCIAL'!R136),"",IF(CO136="","",SUM(CP136,-CO136)))</f>
        <v/>
      </c>
      <c r="CR136" s="224" t="str">
        <f>IF(ISBLANK('ÁREA MEJORA COMPETENCIAL'!R136),"",IF(CO136="","VER RESULTADOS",(CP136/CO136)))</f>
        <v/>
      </c>
      <c r="CS136" s="128"/>
    </row>
    <row r="137" spans="1:97" s="99" customFormat="1" ht="18.75" customHeight="1" x14ac:dyDescent="0.3">
      <c r="A137" s="308"/>
      <c r="B137" s="308"/>
      <c r="C137" s="45"/>
      <c r="D137" s="44"/>
      <c r="E137" s="131"/>
      <c r="F137" s="292"/>
      <c r="G137" s="293"/>
      <c r="H137" s="46"/>
      <c r="I137" s="46"/>
      <c r="J137" s="275"/>
      <c r="K137" s="276"/>
      <c r="L137" s="56"/>
      <c r="M137" s="56"/>
      <c r="N137" s="56"/>
      <c r="O137" s="56"/>
      <c r="P137" s="56"/>
      <c r="Q137" s="56"/>
      <c r="R137" s="56"/>
      <c r="S137" s="110" t="str">
        <f t="shared" si="34"/>
        <v/>
      </c>
      <c r="T137" s="110">
        <f t="shared" si="35"/>
        <v>0</v>
      </c>
      <c r="U137" s="111" t="str">
        <f t="shared" si="36"/>
        <v/>
      </c>
      <c r="V137" s="111" t="str">
        <f t="shared" si="37"/>
        <v/>
      </c>
      <c r="W137" s="112">
        <f t="shared" si="38"/>
        <v>0</v>
      </c>
      <c r="X137" s="182" t="str">
        <f t="shared" si="39"/>
        <v/>
      </c>
      <c r="Y137" s="150"/>
      <c r="Z137" s="54"/>
      <c r="AA137" s="54"/>
      <c r="AB137" s="49">
        <f t="shared" si="40"/>
        <v>0</v>
      </c>
      <c r="AC137" s="54"/>
      <c r="AD137" s="54"/>
      <c r="AE137" s="49">
        <f t="shared" si="41"/>
        <v>0</v>
      </c>
      <c r="AF137" s="54"/>
      <c r="AG137" s="54"/>
      <c r="AH137" s="49">
        <f t="shared" si="42"/>
        <v>0</v>
      </c>
      <c r="AI137" s="54"/>
      <c r="AJ137" s="54"/>
      <c r="AK137" s="49">
        <f t="shared" si="43"/>
        <v>0</v>
      </c>
      <c r="AL137" s="54"/>
      <c r="AM137" s="54"/>
      <c r="AN137" s="49">
        <f t="shared" si="44"/>
        <v>0</v>
      </c>
      <c r="AO137" s="151">
        <f t="shared" si="45"/>
        <v>0</v>
      </c>
      <c r="AP137" s="54"/>
      <c r="AQ137" s="54"/>
      <c r="AR137" s="49">
        <f t="shared" si="46"/>
        <v>0</v>
      </c>
      <c r="AS137" s="54"/>
      <c r="AT137" s="54"/>
      <c r="AU137" s="49">
        <f t="shared" si="47"/>
        <v>0</v>
      </c>
      <c r="AV137" s="54"/>
      <c r="AW137" s="54"/>
      <c r="AX137" s="49">
        <f t="shared" si="48"/>
        <v>0</v>
      </c>
      <c r="AY137" s="54"/>
      <c r="AZ137" s="54"/>
      <c r="BA137" s="49">
        <f t="shared" si="49"/>
        <v>0</v>
      </c>
      <c r="BB137" s="54"/>
      <c r="BC137" s="54"/>
      <c r="BD137" s="49">
        <f t="shared" si="50"/>
        <v>0</v>
      </c>
      <c r="BE137" s="152">
        <f t="shared" si="51"/>
        <v>0</v>
      </c>
      <c r="BF137" s="153"/>
      <c r="BG137" s="153"/>
      <c r="BH137" s="18">
        <f t="shared" si="52"/>
        <v>0</v>
      </c>
      <c r="BI137" s="153"/>
      <c r="BJ137" s="153"/>
      <c r="BK137" s="18">
        <f t="shared" si="53"/>
        <v>0</v>
      </c>
      <c r="BL137" s="153"/>
      <c r="BM137" s="153"/>
      <c r="BN137" s="18">
        <f t="shared" si="54"/>
        <v>0</v>
      </c>
      <c r="BO137" s="153"/>
      <c r="BP137" s="153"/>
      <c r="BQ137" s="18">
        <f t="shared" si="55"/>
        <v>0</v>
      </c>
      <c r="BR137" s="153"/>
      <c r="BS137" s="153"/>
      <c r="BT137" s="18">
        <f t="shared" si="56"/>
        <v>0</v>
      </c>
      <c r="BU137" s="152">
        <f t="shared" si="57"/>
        <v>0</v>
      </c>
      <c r="BV137" s="48"/>
      <c r="BW137" s="48"/>
      <c r="BX137" s="48"/>
      <c r="BY137" s="48"/>
      <c r="BZ137" s="48"/>
      <c r="CA137" s="48"/>
      <c r="CB137" s="48"/>
      <c r="CC137" s="48"/>
      <c r="CD137" s="48"/>
      <c r="CE137" s="48"/>
      <c r="CF137" s="48"/>
      <c r="CG137" s="48"/>
      <c r="CH137" s="48"/>
      <c r="CI137" s="48"/>
      <c r="CJ137" s="113">
        <f t="shared" si="58"/>
        <v>0</v>
      </c>
      <c r="CK137" s="152">
        <f t="shared" si="59"/>
        <v>0</v>
      </c>
      <c r="CL137" s="154"/>
      <c r="CM137" s="156" t="str">
        <f t="shared" si="62"/>
        <v/>
      </c>
      <c r="CN137" s="157" t="str">
        <f t="shared" si="63"/>
        <v/>
      </c>
      <c r="CO137" s="157" t="str">
        <f t="shared" si="60"/>
        <v/>
      </c>
      <c r="CP137" s="151">
        <f t="shared" si="61"/>
        <v>0</v>
      </c>
      <c r="CQ137" s="73" t="str">
        <f>IF(ISBLANK('ÁREA MEJORA COMPETENCIAL'!R137),"",IF(CO137="","",SUM(CP137,-CO137)))</f>
        <v/>
      </c>
      <c r="CR137" s="224" t="str">
        <f>IF(ISBLANK('ÁREA MEJORA COMPETENCIAL'!R137),"",IF(CO137="","VER RESULTADOS",(CP137/CO137)))</f>
        <v/>
      </c>
      <c r="CS137" s="128"/>
    </row>
    <row r="138" spans="1:97" s="99" customFormat="1" ht="18.75" customHeight="1" x14ac:dyDescent="0.3">
      <c r="A138" s="308"/>
      <c r="B138" s="308"/>
      <c r="C138" s="45"/>
      <c r="D138" s="44"/>
      <c r="E138" s="131"/>
      <c r="F138" s="292"/>
      <c r="G138" s="293"/>
      <c r="H138" s="46"/>
      <c r="I138" s="46"/>
      <c r="J138" s="275"/>
      <c r="K138" s="276"/>
      <c r="L138" s="56"/>
      <c r="M138" s="56"/>
      <c r="N138" s="56"/>
      <c r="O138" s="56"/>
      <c r="P138" s="56"/>
      <c r="Q138" s="56"/>
      <c r="R138" s="56"/>
      <c r="S138" s="110" t="str">
        <f t="shared" si="34"/>
        <v/>
      </c>
      <c r="T138" s="110">
        <f t="shared" si="35"/>
        <v>0</v>
      </c>
      <c r="U138" s="111" t="str">
        <f t="shared" si="36"/>
        <v/>
      </c>
      <c r="V138" s="111" t="str">
        <f t="shared" si="37"/>
        <v/>
      </c>
      <c r="W138" s="112">
        <f t="shared" si="38"/>
        <v>0</v>
      </c>
      <c r="X138" s="182" t="str">
        <f t="shared" si="39"/>
        <v/>
      </c>
      <c r="Y138" s="150"/>
      <c r="Z138" s="54"/>
      <c r="AA138" s="54"/>
      <c r="AB138" s="49">
        <f t="shared" si="40"/>
        <v>0</v>
      </c>
      <c r="AC138" s="54"/>
      <c r="AD138" s="54"/>
      <c r="AE138" s="49">
        <f t="shared" si="41"/>
        <v>0</v>
      </c>
      <c r="AF138" s="54"/>
      <c r="AG138" s="54"/>
      <c r="AH138" s="49">
        <f t="shared" si="42"/>
        <v>0</v>
      </c>
      <c r="AI138" s="54"/>
      <c r="AJ138" s="54"/>
      <c r="AK138" s="49">
        <f t="shared" si="43"/>
        <v>0</v>
      </c>
      <c r="AL138" s="54"/>
      <c r="AM138" s="54"/>
      <c r="AN138" s="49">
        <f t="shared" si="44"/>
        <v>0</v>
      </c>
      <c r="AO138" s="151">
        <f t="shared" si="45"/>
        <v>0</v>
      </c>
      <c r="AP138" s="54"/>
      <c r="AQ138" s="54"/>
      <c r="AR138" s="49">
        <f t="shared" si="46"/>
        <v>0</v>
      </c>
      <c r="AS138" s="54"/>
      <c r="AT138" s="54"/>
      <c r="AU138" s="49">
        <f t="shared" si="47"/>
        <v>0</v>
      </c>
      <c r="AV138" s="54"/>
      <c r="AW138" s="54"/>
      <c r="AX138" s="49">
        <f t="shared" si="48"/>
        <v>0</v>
      </c>
      <c r="AY138" s="54"/>
      <c r="AZ138" s="54"/>
      <c r="BA138" s="49">
        <f t="shared" si="49"/>
        <v>0</v>
      </c>
      <c r="BB138" s="54"/>
      <c r="BC138" s="54"/>
      <c r="BD138" s="49">
        <f t="shared" si="50"/>
        <v>0</v>
      </c>
      <c r="BE138" s="152">
        <f t="shared" si="51"/>
        <v>0</v>
      </c>
      <c r="BF138" s="153"/>
      <c r="BG138" s="153"/>
      <c r="BH138" s="18">
        <f t="shared" si="52"/>
        <v>0</v>
      </c>
      <c r="BI138" s="153"/>
      <c r="BJ138" s="153"/>
      <c r="BK138" s="18">
        <f t="shared" si="53"/>
        <v>0</v>
      </c>
      <c r="BL138" s="153"/>
      <c r="BM138" s="153"/>
      <c r="BN138" s="18">
        <f t="shared" si="54"/>
        <v>0</v>
      </c>
      <c r="BO138" s="153"/>
      <c r="BP138" s="153"/>
      <c r="BQ138" s="18">
        <f t="shared" si="55"/>
        <v>0</v>
      </c>
      <c r="BR138" s="153"/>
      <c r="BS138" s="153"/>
      <c r="BT138" s="18">
        <f t="shared" si="56"/>
        <v>0</v>
      </c>
      <c r="BU138" s="152">
        <f t="shared" si="57"/>
        <v>0</v>
      </c>
      <c r="BV138" s="48"/>
      <c r="BW138" s="48"/>
      <c r="BX138" s="48"/>
      <c r="BY138" s="48"/>
      <c r="BZ138" s="48"/>
      <c r="CA138" s="48"/>
      <c r="CB138" s="48"/>
      <c r="CC138" s="48"/>
      <c r="CD138" s="48"/>
      <c r="CE138" s="48"/>
      <c r="CF138" s="48"/>
      <c r="CG138" s="48"/>
      <c r="CH138" s="48"/>
      <c r="CI138" s="48"/>
      <c r="CJ138" s="113">
        <f t="shared" si="58"/>
        <v>0</v>
      </c>
      <c r="CK138" s="152">
        <f t="shared" si="59"/>
        <v>0</v>
      </c>
      <c r="CL138" s="154"/>
      <c r="CM138" s="156" t="str">
        <f t="shared" ref="CM138:CM162" si="64">IF(ISBLANK(R138),"",(IF(ISERROR(R138),"",(X138)*5.6)))</f>
        <v/>
      </c>
      <c r="CN138" s="157" t="str">
        <f t="shared" ref="CN138:CN162" si="65">IF(ISBLANK(R138),"",(MROUND(CM138,4)))</f>
        <v/>
      </c>
      <c r="CO138" s="157" t="str">
        <f t="shared" si="60"/>
        <v/>
      </c>
      <c r="CP138" s="151">
        <f t="shared" si="61"/>
        <v>0</v>
      </c>
      <c r="CQ138" s="73" t="str">
        <f>IF(ISBLANK('ÁREA MEJORA COMPETENCIAL'!R138),"",IF(CO138="","",SUM(CP138,-CO138)))</f>
        <v/>
      </c>
      <c r="CR138" s="224" t="str">
        <f>IF(ISBLANK('ÁREA MEJORA COMPETENCIAL'!R138),"",IF(CO138="","VER RESULTADOS",(CP138/CO138)))</f>
        <v/>
      </c>
      <c r="CS138" s="128"/>
    </row>
    <row r="139" spans="1:97" s="99" customFormat="1" ht="18.75" customHeight="1" x14ac:dyDescent="0.3">
      <c r="A139" s="308"/>
      <c r="B139" s="308"/>
      <c r="C139" s="45"/>
      <c r="D139" s="44"/>
      <c r="E139" s="131"/>
      <c r="F139" s="292"/>
      <c r="G139" s="293"/>
      <c r="H139" s="46"/>
      <c r="I139" s="46"/>
      <c r="J139" s="275"/>
      <c r="K139" s="276"/>
      <c r="L139" s="56"/>
      <c r="M139" s="56"/>
      <c r="N139" s="56"/>
      <c r="O139" s="56"/>
      <c r="P139" s="56"/>
      <c r="Q139" s="56"/>
      <c r="R139" s="56"/>
      <c r="S139" s="110" t="str">
        <f t="shared" ref="S139:S162" si="66">IF(ISBLANK(R139),"",DATEDIF(L139,R139,"d")/30.39)</f>
        <v/>
      </c>
      <c r="T139" s="110">
        <f t="shared" ref="T139:T162" si="67">(DATEDIF(M139,N139,"D")/30.4167)+(DATEDIF(O139,P139,"D")/30.4167)</f>
        <v>0</v>
      </c>
      <c r="U139" s="111" t="str">
        <f t="shared" ref="U139:U162" si="68">IF(ISBLANK(L139),"",ROUND(W139,0))</f>
        <v/>
      </c>
      <c r="V139" s="111" t="str">
        <f t="shared" ref="V139:V162" si="69">IF(ISBLANK(L139),"",ROUNDUP(W139,0))</f>
        <v/>
      </c>
      <c r="W139" s="112">
        <f t="shared" ref="W139:W162" si="70">IFERROR(S139-T139,0)</f>
        <v>0</v>
      </c>
      <c r="X139" s="182" t="str">
        <f t="shared" ref="X139:X162" si="71">IF(V139=1,1,IF(V139=2,2,U139))</f>
        <v/>
      </c>
      <c r="Y139" s="150"/>
      <c r="Z139" s="54"/>
      <c r="AA139" s="54"/>
      <c r="AB139" s="49">
        <f t="shared" ref="AB139:AB162" si="72">SUM(Z139,AA139)</f>
        <v>0</v>
      </c>
      <c r="AC139" s="54"/>
      <c r="AD139" s="54"/>
      <c r="AE139" s="49">
        <f t="shared" ref="AE139:AE162" si="73">SUM(AC139,AD139)</f>
        <v>0</v>
      </c>
      <c r="AF139" s="54"/>
      <c r="AG139" s="54"/>
      <c r="AH139" s="49">
        <f t="shared" ref="AH139:AH162" si="74">SUM(AF139,AG139)</f>
        <v>0</v>
      </c>
      <c r="AI139" s="54"/>
      <c r="AJ139" s="54"/>
      <c r="AK139" s="49">
        <f t="shared" ref="AK139:AK162" si="75">SUM(AI139,AJ139)</f>
        <v>0</v>
      </c>
      <c r="AL139" s="54"/>
      <c r="AM139" s="54"/>
      <c r="AN139" s="49">
        <f t="shared" ref="AN139:AN162" si="76">SUM(AL139,AM139)</f>
        <v>0</v>
      </c>
      <c r="AO139" s="151">
        <f t="shared" ref="AO139:AO162" si="77">SUM(AB139,AE139,AH139,AK139,AN139)</f>
        <v>0</v>
      </c>
      <c r="AP139" s="54"/>
      <c r="AQ139" s="54"/>
      <c r="AR139" s="49">
        <f t="shared" ref="AR139:AR162" si="78">SUM(AP139,AQ139)</f>
        <v>0</v>
      </c>
      <c r="AS139" s="54"/>
      <c r="AT139" s="54"/>
      <c r="AU139" s="49">
        <f t="shared" ref="AU139:AU162" si="79">SUM(AS139,AT139)</f>
        <v>0</v>
      </c>
      <c r="AV139" s="54"/>
      <c r="AW139" s="54"/>
      <c r="AX139" s="49">
        <f t="shared" ref="AX139:AX162" si="80">SUM(AV139,AW139)</f>
        <v>0</v>
      </c>
      <c r="AY139" s="54"/>
      <c r="AZ139" s="54"/>
      <c r="BA139" s="49">
        <f t="shared" ref="BA139:BA162" si="81">SUM(AY139,AZ139)</f>
        <v>0</v>
      </c>
      <c r="BB139" s="54"/>
      <c r="BC139" s="54"/>
      <c r="BD139" s="49">
        <f t="shared" ref="BD139:BD162" si="82">SUM(BB139,BC139)</f>
        <v>0</v>
      </c>
      <c r="BE139" s="152">
        <f t="shared" ref="BE139:BE162" si="83">SUM(AR139,AU139,AX139,BA139,BD139)</f>
        <v>0</v>
      </c>
      <c r="BF139" s="153"/>
      <c r="BG139" s="153"/>
      <c r="BH139" s="18">
        <f t="shared" ref="BH139:BH162" si="84">SUM(BF139,BG139)</f>
        <v>0</v>
      </c>
      <c r="BI139" s="153"/>
      <c r="BJ139" s="153"/>
      <c r="BK139" s="18">
        <f t="shared" ref="BK139:BK162" si="85">SUM(BI139,BJ139)</f>
        <v>0</v>
      </c>
      <c r="BL139" s="153"/>
      <c r="BM139" s="153"/>
      <c r="BN139" s="18">
        <f t="shared" ref="BN139:BN162" si="86">SUM(BL139,BM139)</f>
        <v>0</v>
      </c>
      <c r="BO139" s="153"/>
      <c r="BP139" s="153"/>
      <c r="BQ139" s="18">
        <f t="shared" ref="BQ139:BQ162" si="87">SUM(BO139,BP139)</f>
        <v>0</v>
      </c>
      <c r="BR139" s="153"/>
      <c r="BS139" s="153"/>
      <c r="BT139" s="18">
        <f t="shared" ref="BT139:BT162" si="88">SUM(BR139,BS139)</f>
        <v>0</v>
      </c>
      <c r="BU139" s="152">
        <f t="shared" ref="BU139:BU162" si="89">SUM(BH139,BK139,BN139,BQ139,BT139)</f>
        <v>0</v>
      </c>
      <c r="BV139" s="48"/>
      <c r="BW139" s="48"/>
      <c r="BX139" s="48"/>
      <c r="BY139" s="48"/>
      <c r="BZ139" s="48"/>
      <c r="CA139" s="48"/>
      <c r="CB139" s="48"/>
      <c r="CC139" s="48"/>
      <c r="CD139" s="48"/>
      <c r="CE139" s="48"/>
      <c r="CF139" s="48"/>
      <c r="CG139" s="48"/>
      <c r="CH139" s="48"/>
      <c r="CI139" s="48"/>
      <c r="CJ139" s="113">
        <f t="shared" ref="CJ139:CJ162" si="90">COUNTIF(BV139:CI139,"SI")</f>
        <v>0</v>
      </c>
      <c r="CK139" s="152">
        <f t="shared" ref="CK139:CK162" si="91">SUM(BV139,BX139,BZ139,CB139,CD139,CF139,CH139)</f>
        <v>0</v>
      </c>
      <c r="CL139" s="154"/>
      <c r="CM139" s="156" t="str">
        <f t="shared" si="64"/>
        <v/>
      </c>
      <c r="CN139" s="157" t="str">
        <f t="shared" si="65"/>
        <v/>
      </c>
      <c r="CO139" s="157" t="str">
        <f t="shared" ref="CO139:CO162" si="92">(IF(X139=21,115,IF(X139=20,110,IF(X139=19,105,IF(X139=14,76,IF(X139&lt;=2,"",CN139))))))</f>
        <v/>
      </c>
      <c r="CP139" s="151">
        <f t="shared" ref="CP139:CP162" si="93">(SUM(AO139,BE139,BU139,CK139))</f>
        <v>0</v>
      </c>
      <c r="CQ139" s="73" t="str">
        <f>IF(ISBLANK('ÁREA MEJORA COMPETENCIAL'!R139),"",IF(CO139="","",SUM(CP139,-CO139)))</f>
        <v/>
      </c>
      <c r="CR139" s="224" t="str">
        <f>IF(ISBLANK('ÁREA MEJORA COMPETENCIAL'!R139),"",IF(CO139="","VER RESULTADOS",(CP139/CO139)))</f>
        <v/>
      </c>
      <c r="CS139" s="128"/>
    </row>
    <row r="140" spans="1:97" s="99" customFormat="1" ht="18.75" customHeight="1" x14ac:dyDescent="0.3">
      <c r="A140" s="308"/>
      <c r="B140" s="308"/>
      <c r="C140" s="45"/>
      <c r="D140" s="44"/>
      <c r="E140" s="131"/>
      <c r="F140" s="292"/>
      <c r="G140" s="293"/>
      <c r="H140" s="46"/>
      <c r="I140" s="46"/>
      <c r="J140" s="275"/>
      <c r="K140" s="276"/>
      <c r="L140" s="56"/>
      <c r="M140" s="56"/>
      <c r="N140" s="56"/>
      <c r="O140" s="56"/>
      <c r="P140" s="56"/>
      <c r="Q140" s="56"/>
      <c r="R140" s="56"/>
      <c r="S140" s="110" t="str">
        <f t="shared" si="66"/>
        <v/>
      </c>
      <c r="T140" s="110">
        <f t="shared" si="67"/>
        <v>0</v>
      </c>
      <c r="U140" s="111" t="str">
        <f t="shared" si="68"/>
        <v/>
      </c>
      <c r="V140" s="111" t="str">
        <f t="shared" si="69"/>
        <v/>
      </c>
      <c r="W140" s="112">
        <f t="shared" si="70"/>
        <v>0</v>
      </c>
      <c r="X140" s="182" t="str">
        <f t="shared" si="71"/>
        <v/>
      </c>
      <c r="Y140" s="150"/>
      <c r="Z140" s="54"/>
      <c r="AA140" s="54"/>
      <c r="AB140" s="49">
        <f t="shared" si="72"/>
        <v>0</v>
      </c>
      <c r="AC140" s="54"/>
      <c r="AD140" s="54"/>
      <c r="AE140" s="49">
        <f t="shared" si="73"/>
        <v>0</v>
      </c>
      <c r="AF140" s="54"/>
      <c r="AG140" s="54"/>
      <c r="AH140" s="49">
        <f t="shared" si="74"/>
        <v>0</v>
      </c>
      <c r="AI140" s="54"/>
      <c r="AJ140" s="54"/>
      <c r="AK140" s="49">
        <f t="shared" si="75"/>
        <v>0</v>
      </c>
      <c r="AL140" s="54"/>
      <c r="AM140" s="54"/>
      <c r="AN140" s="49">
        <f t="shared" si="76"/>
        <v>0</v>
      </c>
      <c r="AO140" s="151">
        <f t="shared" si="77"/>
        <v>0</v>
      </c>
      <c r="AP140" s="54"/>
      <c r="AQ140" s="54"/>
      <c r="AR140" s="49">
        <f t="shared" si="78"/>
        <v>0</v>
      </c>
      <c r="AS140" s="54"/>
      <c r="AT140" s="54"/>
      <c r="AU140" s="49">
        <f t="shared" si="79"/>
        <v>0</v>
      </c>
      <c r="AV140" s="54"/>
      <c r="AW140" s="54"/>
      <c r="AX140" s="49">
        <f t="shared" si="80"/>
        <v>0</v>
      </c>
      <c r="AY140" s="54"/>
      <c r="AZ140" s="54"/>
      <c r="BA140" s="49">
        <f t="shared" si="81"/>
        <v>0</v>
      </c>
      <c r="BB140" s="54"/>
      <c r="BC140" s="54"/>
      <c r="BD140" s="49">
        <f t="shared" si="82"/>
        <v>0</v>
      </c>
      <c r="BE140" s="152">
        <f t="shared" si="83"/>
        <v>0</v>
      </c>
      <c r="BF140" s="153"/>
      <c r="BG140" s="153"/>
      <c r="BH140" s="18">
        <f t="shared" si="84"/>
        <v>0</v>
      </c>
      <c r="BI140" s="153"/>
      <c r="BJ140" s="153"/>
      <c r="BK140" s="18">
        <f t="shared" si="85"/>
        <v>0</v>
      </c>
      <c r="BL140" s="153"/>
      <c r="BM140" s="153"/>
      <c r="BN140" s="18">
        <f t="shared" si="86"/>
        <v>0</v>
      </c>
      <c r="BO140" s="153"/>
      <c r="BP140" s="153"/>
      <c r="BQ140" s="18">
        <f t="shared" si="87"/>
        <v>0</v>
      </c>
      <c r="BR140" s="153"/>
      <c r="BS140" s="153"/>
      <c r="BT140" s="18">
        <f t="shared" si="88"/>
        <v>0</v>
      </c>
      <c r="BU140" s="152">
        <f t="shared" si="89"/>
        <v>0</v>
      </c>
      <c r="BV140" s="48"/>
      <c r="BW140" s="48"/>
      <c r="BX140" s="48"/>
      <c r="BY140" s="48"/>
      <c r="BZ140" s="48"/>
      <c r="CA140" s="48"/>
      <c r="CB140" s="48"/>
      <c r="CC140" s="48"/>
      <c r="CD140" s="48"/>
      <c r="CE140" s="48"/>
      <c r="CF140" s="48"/>
      <c r="CG140" s="48"/>
      <c r="CH140" s="48"/>
      <c r="CI140" s="48"/>
      <c r="CJ140" s="113">
        <f t="shared" si="90"/>
        <v>0</v>
      </c>
      <c r="CK140" s="152">
        <f t="shared" si="91"/>
        <v>0</v>
      </c>
      <c r="CL140" s="154"/>
      <c r="CM140" s="156" t="str">
        <f t="shared" si="64"/>
        <v/>
      </c>
      <c r="CN140" s="157" t="str">
        <f t="shared" si="65"/>
        <v/>
      </c>
      <c r="CO140" s="157" t="str">
        <f t="shared" si="92"/>
        <v/>
      </c>
      <c r="CP140" s="151">
        <f t="shared" si="93"/>
        <v>0</v>
      </c>
      <c r="CQ140" s="73" t="str">
        <f>IF(ISBLANK('ÁREA MEJORA COMPETENCIAL'!R140),"",IF(CO140="","",SUM(CP140,-CO140)))</f>
        <v/>
      </c>
      <c r="CR140" s="224" t="str">
        <f>IF(ISBLANK('ÁREA MEJORA COMPETENCIAL'!R140),"",IF(CO140="","VER RESULTADOS",(CP140/CO140)))</f>
        <v/>
      </c>
      <c r="CS140" s="128"/>
    </row>
    <row r="141" spans="1:97" s="99" customFormat="1" ht="18.75" customHeight="1" x14ac:dyDescent="0.3">
      <c r="A141" s="308"/>
      <c r="B141" s="308"/>
      <c r="C141" s="45"/>
      <c r="D141" s="44"/>
      <c r="E141" s="131"/>
      <c r="F141" s="292"/>
      <c r="G141" s="293"/>
      <c r="H141" s="46"/>
      <c r="I141" s="46"/>
      <c r="J141" s="275"/>
      <c r="K141" s="276"/>
      <c r="L141" s="56"/>
      <c r="M141" s="56"/>
      <c r="N141" s="56"/>
      <c r="O141" s="56"/>
      <c r="P141" s="56"/>
      <c r="Q141" s="56"/>
      <c r="R141" s="56"/>
      <c r="S141" s="110" t="str">
        <f t="shared" si="66"/>
        <v/>
      </c>
      <c r="T141" s="110">
        <f t="shared" si="67"/>
        <v>0</v>
      </c>
      <c r="U141" s="111" t="str">
        <f t="shared" si="68"/>
        <v/>
      </c>
      <c r="V141" s="111" t="str">
        <f t="shared" si="69"/>
        <v/>
      </c>
      <c r="W141" s="112">
        <f t="shared" si="70"/>
        <v>0</v>
      </c>
      <c r="X141" s="182" t="str">
        <f t="shared" si="71"/>
        <v/>
      </c>
      <c r="Y141" s="150"/>
      <c r="Z141" s="54"/>
      <c r="AA141" s="54"/>
      <c r="AB141" s="49">
        <f t="shared" si="72"/>
        <v>0</v>
      </c>
      <c r="AC141" s="54"/>
      <c r="AD141" s="54"/>
      <c r="AE141" s="49">
        <f t="shared" si="73"/>
        <v>0</v>
      </c>
      <c r="AF141" s="54"/>
      <c r="AG141" s="54"/>
      <c r="AH141" s="49">
        <f t="shared" si="74"/>
        <v>0</v>
      </c>
      <c r="AI141" s="54"/>
      <c r="AJ141" s="54"/>
      <c r="AK141" s="49">
        <f t="shared" si="75"/>
        <v>0</v>
      </c>
      <c r="AL141" s="54"/>
      <c r="AM141" s="54"/>
      <c r="AN141" s="49">
        <f t="shared" si="76"/>
        <v>0</v>
      </c>
      <c r="AO141" s="151">
        <f t="shared" si="77"/>
        <v>0</v>
      </c>
      <c r="AP141" s="54"/>
      <c r="AQ141" s="54"/>
      <c r="AR141" s="49">
        <f t="shared" si="78"/>
        <v>0</v>
      </c>
      <c r="AS141" s="54"/>
      <c r="AT141" s="54"/>
      <c r="AU141" s="49">
        <f t="shared" si="79"/>
        <v>0</v>
      </c>
      <c r="AV141" s="54"/>
      <c r="AW141" s="54"/>
      <c r="AX141" s="49">
        <f t="shared" si="80"/>
        <v>0</v>
      </c>
      <c r="AY141" s="54"/>
      <c r="AZ141" s="54"/>
      <c r="BA141" s="49">
        <f t="shared" si="81"/>
        <v>0</v>
      </c>
      <c r="BB141" s="54"/>
      <c r="BC141" s="54"/>
      <c r="BD141" s="49">
        <f t="shared" si="82"/>
        <v>0</v>
      </c>
      <c r="BE141" s="152">
        <f t="shared" si="83"/>
        <v>0</v>
      </c>
      <c r="BF141" s="153"/>
      <c r="BG141" s="153"/>
      <c r="BH141" s="18">
        <f t="shared" si="84"/>
        <v>0</v>
      </c>
      <c r="BI141" s="153"/>
      <c r="BJ141" s="153"/>
      <c r="BK141" s="18">
        <f t="shared" si="85"/>
        <v>0</v>
      </c>
      <c r="BL141" s="153"/>
      <c r="BM141" s="153"/>
      <c r="BN141" s="18">
        <f t="shared" si="86"/>
        <v>0</v>
      </c>
      <c r="BO141" s="153"/>
      <c r="BP141" s="153"/>
      <c r="BQ141" s="18">
        <f t="shared" si="87"/>
        <v>0</v>
      </c>
      <c r="BR141" s="153"/>
      <c r="BS141" s="153"/>
      <c r="BT141" s="18">
        <f t="shared" si="88"/>
        <v>0</v>
      </c>
      <c r="BU141" s="152">
        <f t="shared" si="89"/>
        <v>0</v>
      </c>
      <c r="BV141" s="48"/>
      <c r="BW141" s="48"/>
      <c r="BX141" s="48"/>
      <c r="BY141" s="48"/>
      <c r="BZ141" s="48"/>
      <c r="CA141" s="48"/>
      <c r="CB141" s="48"/>
      <c r="CC141" s="48"/>
      <c r="CD141" s="48"/>
      <c r="CE141" s="48"/>
      <c r="CF141" s="48"/>
      <c r="CG141" s="48"/>
      <c r="CH141" s="48"/>
      <c r="CI141" s="48"/>
      <c r="CJ141" s="113">
        <f t="shared" si="90"/>
        <v>0</v>
      </c>
      <c r="CK141" s="152">
        <f t="shared" si="91"/>
        <v>0</v>
      </c>
      <c r="CL141" s="154"/>
      <c r="CM141" s="156" t="str">
        <f t="shared" si="64"/>
        <v/>
      </c>
      <c r="CN141" s="157" t="str">
        <f t="shared" si="65"/>
        <v/>
      </c>
      <c r="CO141" s="157" t="str">
        <f t="shared" si="92"/>
        <v/>
      </c>
      <c r="CP141" s="151">
        <f t="shared" si="93"/>
        <v>0</v>
      </c>
      <c r="CQ141" s="73" t="str">
        <f>IF(ISBLANK('ÁREA MEJORA COMPETENCIAL'!R141),"",IF(CO141="","",SUM(CP141,-CO141)))</f>
        <v/>
      </c>
      <c r="CR141" s="224" t="str">
        <f>IF(ISBLANK('ÁREA MEJORA COMPETENCIAL'!R141),"",IF(CO141="","VER RESULTADOS",(CP141/CO141)))</f>
        <v/>
      </c>
      <c r="CS141" s="128"/>
    </row>
    <row r="142" spans="1:97" s="99" customFormat="1" ht="18.75" customHeight="1" x14ac:dyDescent="0.3">
      <c r="A142" s="308"/>
      <c r="B142" s="308"/>
      <c r="C142" s="45"/>
      <c r="D142" s="44"/>
      <c r="E142" s="131"/>
      <c r="F142" s="292"/>
      <c r="G142" s="293"/>
      <c r="H142" s="46"/>
      <c r="I142" s="46"/>
      <c r="J142" s="275"/>
      <c r="K142" s="276"/>
      <c r="L142" s="56"/>
      <c r="M142" s="56"/>
      <c r="N142" s="56"/>
      <c r="O142" s="56"/>
      <c r="P142" s="56"/>
      <c r="Q142" s="56"/>
      <c r="R142" s="56"/>
      <c r="S142" s="110" t="str">
        <f t="shared" si="66"/>
        <v/>
      </c>
      <c r="T142" s="110">
        <f t="shared" si="67"/>
        <v>0</v>
      </c>
      <c r="U142" s="111" t="str">
        <f t="shared" si="68"/>
        <v/>
      </c>
      <c r="V142" s="111" t="str">
        <f t="shared" si="69"/>
        <v/>
      </c>
      <c r="W142" s="112">
        <f t="shared" si="70"/>
        <v>0</v>
      </c>
      <c r="X142" s="182" t="str">
        <f t="shared" si="71"/>
        <v/>
      </c>
      <c r="Y142" s="150"/>
      <c r="Z142" s="54"/>
      <c r="AA142" s="54"/>
      <c r="AB142" s="49">
        <f t="shared" si="72"/>
        <v>0</v>
      </c>
      <c r="AC142" s="54"/>
      <c r="AD142" s="54"/>
      <c r="AE142" s="49">
        <f t="shared" si="73"/>
        <v>0</v>
      </c>
      <c r="AF142" s="54"/>
      <c r="AG142" s="54"/>
      <c r="AH142" s="49">
        <f t="shared" si="74"/>
        <v>0</v>
      </c>
      <c r="AI142" s="54"/>
      <c r="AJ142" s="54"/>
      <c r="AK142" s="49">
        <f t="shared" si="75"/>
        <v>0</v>
      </c>
      <c r="AL142" s="54"/>
      <c r="AM142" s="54"/>
      <c r="AN142" s="49">
        <f t="shared" si="76"/>
        <v>0</v>
      </c>
      <c r="AO142" s="151">
        <f t="shared" si="77"/>
        <v>0</v>
      </c>
      <c r="AP142" s="54"/>
      <c r="AQ142" s="54"/>
      <c r="AR142" s="49">
        <f t="shared" si="78"/>
        <v>0</v>
      </c>
      <c r="AS142" s="54"/>
      <c r="AT142" s="54"/>
      <c r="AU142" s="49">
        <f t="shared" si="79"/>
        <v>0</v>
      </c>
      <c r="AV142" s="54"/>
      <c r="AW142" s="54"/>
      <c r="AX142" s="49">
        <f t="shared" si="80"/>
        <v>0</v>
      </c>
      <c r="AY142" s="54"/>
      <c r="AZ142" s="54"/>
      <c r="BA142" s="49">
        <f t="shared" si="81"/>
        <v>0</v>
      </c>
      <c r="BB142" s="54"/>
      <c r="BC142" s="54"/>
      <c r="BD142" s="49">
        <f t="shared" si="82"/>
        <v>0</v>
      </c>
      <c r="BE142" s="152">
        <f t="shared" si="83"/>
        <v>0</v>
      </c>
      <c r="BF142" s="153"/>
      <c r="BG142" s="153"/>
      <c r="BH142" s="18">
        <f t="shared" si="84"/>
        <v>0</v>
      </c>
      <c r="BI142" s="153"/>
      <c r="BJ142" s="153"/>
      <c r="BK142" s="18">
        <f t="shared" si="85"/>
        <v>0</v>
      </c>
      <c r="BL142" s="153"/>
      <c r="BM142" s="153"/>
      <c r="BN142" s="18">
        <f t="shared" si="86"/>
        <v>0</v>
      </c>
      <c r="BO142" s="153"/>
      <c r="BP142" s="153"/>
      <c r="BQ142" s="18">
        <f t="shared" si="87"/>
        <v>0</v>
      </c>
      <c r="BR142" s="153"/>
      <c r="BS142" s="153"/>
      <c r="BT142" s="18">
        <f t="shared" si="88"/>
        <v>0</v>
      </c>
      <c r="BU142" s="152">
        <f t="shared" si="89"/>
        <v>0</v>
      </c>
      <c r="BV142" s="48"/>
      <c r="BW142" s="48"/>
      <c r="BX142" s="48"/>
      <c r="BY142" s="48"/>
      <c r="BZ142" s="48"/>
      <c r="CA142" s="48"/>
      <c r="CB142" s="48"/>
      <c r="CC142" s="48"/>
      <c r="CD142" s="48"/>
      <c r="CE142" s="48"/>
      <c r="CF142" s="48"/>
      <c r="CG142" s="48"/>
      <c r="CH142" s="48"/>
      <c r="CI142" s="48"/>
      <c r="CJ142" s="113">
        <f t="shared" si="90"/>
        <v>0</v>
      </c>
      <c r="CK142" s="152">
        <f t="shared" si="91"/>
        <v>0</v>
      </c>
      <c r="CL142" s="154"/>
      <c r="CM142" s="156" t="str">
        <f t="shared" si="64"/>
        <v/>
      </c>
      <c r="CN142" s="157" t="str">
        <f t="shared" si="65"/>
        <v/>
      </c>
      <c r="CO142" s="157" t="str">
        <f t="shared" si="92"/>
        <v/>
      </c>
      <c r="CP142" s="151">
        <f t="shared" si="93"/>
        <v>0</v>
      </c>
      <c r="CQ142" s="73" t="str">
        <f>IF(ISBLANK('ÁREA MEJORA COMPETENCIAL'!R142),"",IF(CO142="","",SUM(CP142,-CO142)))</f>
        <v/>
      </c>
      <c r="CR142" s="224" t="str">
        <f>IF(ISBLANK('ÁREA MEJORA COMPETENCIAL'!R142),"",IF(CO142="","VER RESULTADOS",(CP142/CO142)))</f>
        <v/>
      </c>
      <c r="CS142" s="128"/>
    </row>
    <row r="143" spans="1:97" s="99" customFormat="1" ht="18.75" customHeight="1" x14ac:dyDescent="0.3">
      <c r="A143" s="308"/>
      <c r="B143" s="308"/>
      <c r="C143" s="45"/>
      <c r="D143" s="44"/>
      <c r="E143" s="131"/>
      <c r="F143" s="292"/>
      <c r="G143" s="293"/>
      <c r="H143" s="46"/>
      <c r="I143" s="46"/>
      <c r="J143" s="275"/>
      <c r="K143" s="276"/>
      <c r="L143" s="56"/>
      <c r="M143" s="56"/>
      <c r="N143" s="56"/>
      <c r="O143" s="56"/>
      <c r="P143" s="56"/>
      <c r="Q143" s="56"/>
      <c r="R143" s="56"/>
      <c r="S143" s="110" t="str">
        <f t="shared" si="66"/>
        <v/>
      </c>
      <c r="T143" s="110">
        <f t="shared" si="67"/>
        <v>0</v>
      </c>
      <c r="U143" s="111" t="str">
        <f t="shared" si="68"/>
        <v/>
      </c>
      <c r="V143" s="111" t="str">
        <f t="shared" si="69"/>
        <v/>
      </c>
      <c r="W143" s="112">
        <f t="shared" si="70"/>
        <v>0</v>
      </c>
      <c r="X143" s="182" t="str">
        <f t="shared" si="71"/>
        <v/>
      </c>
      <c r="Y143" s="150"/>
      <c r="Z143" s="54"/>
      <c r="AA143" s="54"/>
      <c r="AB143" s="49">
        <f t="shared" si="72"/>
        <v>0</v>
      </c>
      <c r="AC143" s="54"/>
      <c r="AD143" s="54"/>
      <c r="AE143" s="49">
        <f t="shared" si="73"/>
        <v>0</v>
      </c>
      <c r="AF143" s="54"/>
      <c r="AG143" s="54"/>
      <c r="AH143" s="49">
        <f t="shared" si="74"/>
        <v>0</v>
      </c>
      <c r="AI143" s="54"/>
      <c r="AJ143" s="54"/>
      <c r="AK143" s="49">
        <f t="shared" si="75"/>
        <v>0</v>
      </c>
      <c r="AL143" s="54"/>
      <c r="AM143" s="54"/>
      <c r="AN143" s="49">
        <f t="shared" si="76"/>
        <v>0</v>
      </c>
      <c r="AO143" s="151">
        <f t="shared" si="77"/>
        <v>0</v>
      </c>
      <c r="AP143" s="54"/>
      <c r="AQ143" s="54"/>
      <c r="AR143" s="49">
        <f t="shared" si="78"/>
        <v>0</v>
      </c>
      <c r="AS143" s="54"/>
      <c r="AT143" s="54"/>
      <c r="AU143" s="49">
        <f t="shared" si="79"/>
        <v>0</v>
      </c>
      <c r="AV143" s="54"/>
      <c r="AW143" s="54"/>
      <c r="AX143" s="49">
        <f t="shared" si="80"/>
        <v>0</v>
      </c>
      <c r="AY143" s="54"/>
      <c r="AZ143" s="54"/>
      <c r="BA143" s="49">
        <f t="shared" si="81"/>
        <v>0</v>
      </c>
      <c r="BB143" s="54"/>
      <c r="BC143" s="54"/>
      <c r="BD143" s="49">
        <f t="shared" si="82"/>
        <v>0</v>
      </c>
      <c r="BE143" s="152">
        <f t="shared" si="83"/>
        <v>0</v>
      </c>
      <c r="BF143" s="153"/>
      <c r="BG143" s="153"/>
      <c r="BH143" s="18">
        <f t="shared" si="84"/>
        <v>0</v>
      </c>
      <c r="BI143" s="153"/>
      <c r="BJ143" s="153"/>
      <c r="BK143" s="18">
        <f t="shared" si="85"/>
        <v>0</v>
      </c>
      <c r="BL143" s="153"/>
      <c r="BM143" s="153"/>
      <c r="BN143" s="18">
        <f t="shared" si="86"/>
        <v>0</v>
      </c>
      <c r="BO143" s="153"/>
      <c r="BP143" s="153"/>
      <c r="BQ143" s="18">
        <f t="shared" si="87"/>
        <v>0</v>
      </c>
      <c r="BR143" s="153"/>
      <c r="BS143" s="153"/>
      <c r="BT143" s="18">
        <f t="shared" si="88"/>
        <v>0</v>
      </c>
      <c r="BU143" s="152">
        <f t="shared" si="89"/>
        <v>0</v>
      </c>
      <c r="BV143" s="48"/>
      <c r="BW143" s="48"/>
      <c r="BX143" s="48"/>
      <c r="BY143" s="48"/>
      <c r="BZ143" s="48"/>
      <c r="CA143" s="48"/>
      <c r="CB143" s="48"/>
      <c r="CC143" s="48"/>
      <c r="CD143" s="48"/>
      <c r="CE143" s="48"/>
      <c r="CF143" s="48"/>
      <c r="CG143" s="48"/>
      <c r="CH143" s="48"/>
      <c r="CI143" s="48"/>
      <c r="CJ143" s="113">
        <f t="shared" si="90"/>
        <v>0</v>
      </c>
      <c r="CK143" s="152">
        <f t="shared" si="91"/>
        <v>0</v>
      </c>
      <c r="CL143" s="154"/>
      <c r="CM143" s="156" t="str">
        <f t="shared" si="64"/>
        <v/>
      </c>
      <c r="CN143" s="157" t="str">
        <f t="shared" si="65"/>
        <v/>
      </c>
      <c r="CO143" s="157" t="str">
        <f t="shared" si="92"/>
        <v/>
      </c>
      <c r="CP143" s="151">
        <f t="shared" si="93"/>
        <v>0</v>
      </c>
      <c r="CQ143" s="73" t="str">
        <f>IF(ISBLANK('ÁREA MEJORA COMPETENCIAL'!R143),"",IF(CO143="","",SUM(CP143,-CO143)))</f>
        <v/>
      </c>
      <c r="CR143" s="224" t="str">
        <f>IF(ISBLANK('ÁREA MEJORA COMPETENCIAL'!R143),"",IF(CO143="","VER RESULTADOS",(CP143/CO143)))</f>
        <v/>
      </c>
      <c r="CS143" s="128"/>
    </row>
    <row r="144" spans="1:97" s="99" customFormat="1" ht="18.75" customHeight="1" x14ac:dyDescent="0.3">
      <c r="A144" s="308"/>
      <c r="B144" s="308"/>
      <c r="C144" s="45"/>
      <c r="D144" s="44"/>
      <c r="E144" s="131"/>
      <c r="F144" s="292"/>
      <c r="G144" s="293"/>
      <c r="H144" s="46"/>
      <c r="I144" s="46"/>
      <c r="J144" s="275"/>
      <c r="K144" s="276"/>
      <c r="L144" s="56"/>
      <c r="M144" s="56"/>
      <c r="N144" s="56"/>
      <c r="O144" s="56"/>
      <c r="P144" s="56"/>
      <c r="Q144" s="56"/>
      <c r="R144" s="56"/>
      <c r="S144" s="110" t="str">
        <f t="shared" si="66"/>
        <v/>
      </c>
      <c r="T144" s="110">
        <f t="shared" si="67"/>
        <v>0</v>
      </c>
      <c r="U144" s="111" t="str">
        <f t="shared" si="68"/>
        <v/>
      </c>
      <c r="V144" s="111" t="str">
        <f t="shared" si="69"/>
        <v/>
      </c>
      <c r="W144" s="112">
        <f t="shared" si="70"/>
        <v>0</v>
      </c>
      <c r="X144" s="182" t="str">
        <f t="shared" si="71"/>
        <v/>
      </c>
      <c r="Y144" s="150"/>
      <c r="Z144" s="54"/>
      <c r="AA144" s="54"/>
      <c r="AB144" s="49">
        <f t="shared" si="72"/>
        <v>0</v>
      </c>
      <c r="AC144" s="54"/>
      <c r="AD144" s="54"/>
      <c r="AE144" s="49">
        <f t="shared" si="73"/>
        <v>0</v>
      </c>
      <c r="AF144" s="54"/>
      <c r="AG144" s="54"/>
      <c r="AH144" s="49">
        <f t="shared" si="74"/>
        <v>0</v>
      </c>
      <c r="AI144" s="54"/>
      <c r="AJ144" s="54"/>
      <c r="AK144" s="49">
        <f t="shared" si="75"/>
        <v>0</v>
      </c>
      <c r="AL144" s="54"/>
      <c r="AM144" s="54"/>
      <c r="AN144" s="49">
        <f t="shared" si="76"/>
        <v>0</v>
      </c>
      <c r="AO144" s="151">
        <f t="shared" si="77"/>
        <v>0</v>
      </c>
      <c r="AP144" s="54"/>
      <c r="AQ144" s="54"/>
      <c r="AR144" s="49">
        <f t="shared" si="78"/>
        <v>0</v>
      </c>
      <c r="AS144" s="54"/>
      <c r="AT144" s="54"/>
      <c r="AU144" s="49">
        <f t="shared" si="79"/>
        <v>0</v>
      </c>
      <c r="AV144" s="54"/>
      <c r="AW144" s="54"/>
      <c r="AX144" s="49">
        <f t="shared" si="80"/>
        <v>0</v>
      </c>
      <c r="AY144" s="54"/>
      <c r="AZ144" s="54"/>
      <c r="BA144" s="49">
        <f t="shared" si="81"/>
        <v>0</v>
      </c>
      <c r="BB144" s="54"/>
      <c r="BC144" s="54"/>
      <c r="BD144" s="49">
        <f t="shared" si="82"/>
        <v>0</v>
      </c>
      <c r="BE144" s="152">
        <f t="shared" si="83"/>
        <v>0</v>
      </c>
      <c r="BF144" s="153"/>
      <c r="BG144" s="153"/>
      <c r="BH144" s="18">
        <f t="shared" si="84"/>
        <v>0</v>
      </c>
      <c r="BI144" s="153"/>
      <c r="BJ144" s="153"/>
      <c r="BK144" s="18">
        <f t="shared" si="85"/>
        <v>0</v>
      </c>
      <c r="BL144" s="153"/>
      <c r="BM144" s="153"/>
      <c r="BN144" s="18">
        <f t="shared" si="86"/>
        <v>0</v>
      </c>
      <c r="BO144" s="153"/>
      <c r="BP144" s="153"/>
      <c r="BQ144" s="18">
        <f t="shared" si="87"/>
        <v>0</v>
      </c>
      <c r="BR144" s="153"/>
      <c r="BS144" s="153"/>
      <c r="BT144" s="18">
        <f t="shared" si="88"/>
        <v>0</v>
      </c>
      <c r="BU144" s="152">
        <f t="shared" si="89"/>
        <v>0</v>
      </c>
      <c r="BV144" s="48"/>
      <c r="BW144" s="48"/>
      <c r="BX144" s="48"/>
      <c r="BY144" s="48"/>
      <c r="BZ144" s="48"/>
      <c r="CA144" s="48"/>
      <c r="CB144" s="48"/>
      <c r="CC144" s="48"/>
      <c r="CD144" s="48"/>
      <c r="CE144" s="48"/>
      <c r="CF144" s="48"/>
      <c r="CG144" s="48"/>
      <c r="CH144" s="48"/>
      <c r="CI144" s="48"/>
      <c r="CJ144" s="113">
        <f t="shared" si="90"/>
        <v>0</v>
      </c>
      <c r="CK144" s="152">
        <f t="shared" si="91"/>
        <v>0</v>
      </c>
      <c r="CL144" s="154"/>
      <c r="CM144" s="156" t="str">
        <f t="shared" si="64"/>
        <v/>
      </c>
      <c r="CN144" s="157" t="str">
        <f t="shared" si="65"/>
        <v/>
      </c>
      <c r="CO144" s="157" t="str">
        <f t="shared" si="92"/>
        <v/>
      </c>
      <c r="CP144" s="151">
        <f t="shared" si="93"/>
        <v>0</v>
      </c>
      <c r="CQ144" s="73" t="str">
        <f>IF(ISBLANK('ÁREA MEJORA COMPETENCIAL'!R144),"",IF(CO144="","",SUM(CP144,-CO144)))</f>
        <v/>
      </c>
      <c r="CR144" s="224" t="str">
        <f>IF(ISBLANK('ÁREA MEJORA COMPETENCIAL'!R144),"",IF(CO144="","VER RESULTADOS",(CP144/CO144)))</f>
        <v/>
      </c>
      <c r="CS144" s="128"/>
    </row>
    <row r="145" spans="1:97" s="99" customFormat="1" ht="18.75" customHeight="1" x14ac:dyDescent="0.3">
      <c r="A145" s="308"/>
      <c r="B145" s="308"/>
      <c r="C145" s="45"/>
      <c r="D145" s="44"/>
      <c r="E145" s="131"/>
      <c r="F145" s="292"/>
      <c r="G145" s="293"/>
      <c r="H145" s="46"/>
      <c r="I145" s="46"/>
      <c r="J145" s="275"/>
      <c r="K145" s="276"/>
      <c r="L145" s="56"/>
      <c r="M145" s="56"/>
      <c r="N145" s="56"/>
      <c r="O145" s="56"/>
      <c r="P145" s="56"/>
      <c r="Q145" s="56"/>
      <c r="R145" s="56"/>
      <c r="S145" s="110" t="str">
        <f t="shared" si="66"/>
        <v/>
      </c>
      <c r="T145" s="110">
        <f t="shared" si="67"/>
        <v>0</v>
      </c>
      <c r="U145" s="111" t="str">
        <f t="shared" si="68"/>
        <v/>
      </c>
      <c r="V145" s="111" t="str">
        <f t="shared" si="69"/>
        <v/>
      </c>
      <c r="W145" s="112">
        <f t="shared" si="70"/>
        <v>0</v>
      </c>
      <c r="X145" s="182" t="str">
        <f t="shared" si="71"/>
        <v/>
      </c>
      <c r="Y145" s="150"/>
      <c r="Z145" s="54"/>
      <c r="AA145" s="54"/>
      <c r="AB145" s="49">
        <f t="shared" si="72"/>
        <v>0</v>
      </c>
      <c r="AC145" s="54"/>
      <c r="AD145" s="54"/>
      <c r="AE145" s="49">
        <f t="shared" si="73"/>
        <v>0</v>
      </c>
      <c r="AF145" s="54"/>
      <c r="AG145" s="54"/>
      <c r="AH145" s="49">
        <f t="shared" si="74"/>
        <v>0</v>
      </c>
      <c r="AI145" s="54"/>
      <c r="AJ145" s="54"/>
      <c r="AK145" s="49">
        <f t="shared" si="75"/>
        <v>0</v>
      </c>
      <c r="AL145" s="54"/>
      <c r="AM145" s="54"/>
      <c r="AN145" s="49">
        <f t="shared" si="76"/>
        <v>0</v>
      </c>
      <c r="AO145" s="151">
        <f t="shared" si="77"/>
        <v>0</v>
      </c>
      <c r="AP145" s="54"/>
      <c r="AQ145" s="54"/>
      <c r="AR145" s="49">
        <f t="shared" si="78"/>
        <v>0</v>
      </c>
      <c r="AS145" s="54"/>
      <c r="AT145" s="54"/>
      <c r="AU145" s="49">
        <f t="shared" si="79"/>
        <v>0</v>
      </c>
      <c r="AV145" s="54"/>
      <c r="AW145" s="54"/>
      <c r="AX145" s="49">
        <f t="shared" si="80"/>
        <v>0</v>
      </c>
      <c r="AY145" s="54"/>
      <c r="AZ145" s="54"/>
      <c r="BA145" s="49">
        <f t="shared" si="81"/>
        <v>0</v>
      </c>
      <c r="BB145" s="54"/>
      <c r="BC145" s="54"/>
      <c r="BD145" s="49">
        <f t="shared" si="82"/>
        <v>0</v>
      </c>
      <c r="BE145" s="152">
        <f t="shared" si="83"/>
        <v>0</v>
      </c>
      <c r="BF145" s="153"/>
      <c r="BG145" s="153"/>
      <c r="BH145" s="18">
        <f t="shared" si="84"/>
        <v>0</v>
      </c>
      <c r="BI145" s="153"/>
      <c r="BJ145" s="153"/>
      <c r="BK145" s="18">
        <f t="shared" si="85"/>
        <v>0</v>
      </c>
      <c r="BL145" s="153"/>
      <c r="BM145" s="153"/>
      <c r="BN145" s="18">
        <f t="shared" si="86"/>
        <v>0</v>
      </c>
      <c r="BO145" s="153"/>
      <c r="BP145" s="153"/>
      <c r="BQ145" s="18">
        <f t="shared" si="87"/>
        <v>0</v>
      </c>
      <c r="BR145" s="153"/>
      <c r="BS145" s="153"/>
      <c r="BT145" s="18">
        <f t="shared" si="88"/>
        <v>0</v>
      </c>
      <c r="BU145" s="152">
        <f t="shared" si="89"/>
        <v>0</v>
      </c>
      <c r="BV145" s="48"/>
      <c r="BW145" s="48"/>
      <c r="BX145" s="48"/>
      <c r="BY145" s="48"/>
      <c r="BZ145" s="48"/>
      <c r="CA145" s="48"/>
      <c r="CB145" s="48"/>
      <c r="CC145" s="48"/>
      <c r="CD145" s="48"/>
      <c r="CE145" s="48"/>
      <c r="CF145" s="48"/>
      <c r="CG145" s="48"/>
      <c r="CH145" s="48"/>
      <c r="CI145" s="48"/>
      <c r="CJ145" s="113">
        <f t="shared" si="90"/>
        <v>0</v>
      </c>
      <c r="CK145" s="152">
        <f t="shared" si="91"/>
        <v>0</v>
      </c>
      <c r="CL145" s="154"/>
      <c r="CM145" s="156" t="str">
        <f t="shared" si="64"/>
        <v/>
      </c>
      <c r="CN145" s="157" t="str">
        <f t="shared" si="65"/>
        <v/>
      </c>
      <c r="CO145" s="157" t="str">
        <f t="shared" si="92"/>
        <v/>
      </c>
      <c r="CP145" s="151">
        <f t="shared" si="93"/>
        <v>0</v>
      </c>
      <c r="CQ145" s="73" t="str">
        <f>IF(ISBLANK('ÁREA MEJORA COMPETENCIAL'!R145),"",IF(CO145="","",SUM(CP145,-CO145)))</f>
        <v/>
      </c>
      <c r="CR145" s="224" t="str">
        <f>IF(ISBLANK('ÁREA MEJORA COMPETENCIAL'!R145),"",IF(CO145="","VER RESULTADOS",(CP145/CO145)))</f>
        <v/>
      </c>
      <c r="CS145" s="128"/>
    </row>
    <row r="146" spans="1:97" s="99" customFormat="1" ht="18.75" customHeight="1" x14ac:dyDescent="0.3">
      <c r="A146" s="308"/>
      <c r="B146" s="308"/>
      <c r="C146" s="45"/>
      <c r="D146" s="44"/>
      <c r="E146" s="131"/>
      <c r="F146" s="292"/>
      <c r="G146" s="293"/>
      <c r="H146" s="46"/>
      <c r="I146" s="46"/>
      <c r="J146" s="275"/>
      <c r="K146" s="276"/>
      <c r="L146" s="56"/>
      <c r="M146" s="56"/>
      <c r="N146" s="56"/>
      <c r="O146" s="56"/>
      <c r="P146" s="56"/>
      <c r="Q146" s="56"/>
      <c r="R146" s="56"/>
      <c r="S146" s="110" t="str">
        <f t="shared" si="66"/>
        <v/>
      </c>
      <c r="T146" s="110">
        <f t="shared" si="67"/>
        <v>0</v>
      </c>
      <c r="U146" s="111" t="str">
        <f t="shared" si="68"/>
        <v/>
      </c>
      <c r="V146" s="111" t="str">
        <f t="shared" si="69"/>
        <v/>
      </c>
      <c r="W146" s="112">
        <f t="shared" si="70"/>
        <v>0</v>
      </c>
      <c r="X146" s="182" t="str">
        <f t="shared" si="71"/>
        <v/>
      </c>
      <c r="Y146" s="150"/>
      <c r="Z146" s="54"/>
      <c r="AA146" s="54"/>
      <c r="AB146" s="49">
        <f t="shared" si="72"/>
        <v>0</v>
      </c>
      <c r="AC146" s="54"/>
      <c r="AD146" s="54"/>
      <c r="AE146" s="49">
        <f t="shared" si="73"/>
        <v>0</v>
      </c>
      <c r="AF146" s="54"/>
      <c r="AG146" s="54"/>
      <c r="AH146" s="49">
        <f t="shared" si="74"/>
        <v>0</v>
      </c>
      <c r="AI146" s="54"/>
      <c r="AJ146" s="54"/>
      <c r="AK146" s="49">
        <f t="shared" si="75"/>
        <v>0</v>
      </c>
      <c r="AL146" s="54"/>
      <c r="AM146" s="54"/>
      <c r="AN146" s="49">
        <f t="shared" si="76"/>
        <v>0</v>
      </c>
      <c r="AO146" s="151">
        <f t="shared" si="77"/>
        <v>0</v>
      </c>
      <c r="AP146" s="54"/>
      <c r="AQ146" s="54"/>
      <c r="AR146" s="49">
        <f t="shared" si="78"/>
        <v>0</v>
      </c>
      <c r="AS146" s="54"/>
      <c r="AT146" s="54"/>
      <c r="AU146" s="49">
        <f t="shared" si="79"/>
        <v>0</v>
      </c>
      <c r="AV146" s="54"/>
      <c r="AW146" s="54"/>
      <c r="AX146" s="49">
        <f t="shared" si="80"/>
        <v>0</v>
      </c>
      <c r="AY146" s="54"/>
      <c r="AZ146" s="54"/>
      <c r="BA146" s="49">
        <f t="shared" si="81"/>
        <v>0</v>
      </c>
      <c r="BB146" s="54"/>
      <c r="BC146" s="54"/>
      <c r="BD146" s="49">
        <f t="shared" si="82"/>
        <v>0</v>
      </c>
      <c r="BE146" s="152">
        <f t="shared" si="83"/>
        <v>0</v>
      </c>
      <c r="BF146" s="153"/>
      <c r="BG146" s="153"/>
      <c r="BH146" s="18">
        <f t="shared" si="84"/>
        <v>0</v>
      </c>
      <c r="BI146" s="153"/>
      <c r="BJ146" s="153"/>
      <c r="BK146" s="18">
        <f t="shared" si="85"/>
        <v>0</v>
      </c>
      <c r="BL146" s="153"/>
      <c r="BM146" s="153"/>
      <c r="BN146" s="18">
        <f t="shared" si="86"/>
        <v>0</v>
      </c>
      <c r="BO146" s="153"/>
      <c r="BP146" s="153"/>
      <c r="BQ146" s="18">
        <f t="shared" si="87"/>
        <v>0</v>
      </c>
      <c r="BR146" s="153"/>
      <c r="BS146" s="153"/>
      <c r="BT146" s="18">
        <f t="shared" si="88"/>
        <v>0</v>
      </c>
      <c r="BU146" s="152">
        <f t="shared" si="89"/>
        <v>0</v>
      </c>
      <c r="BV146" s="48"/>
      <c r="BW146" s="48"/>
      <c r="BX146" s="48"/>
      <c r="BY146" s="48"/>
      <c r="BZ146" s="48"/>
      <c r="CA146" s="48"/>
      <c r="CB146" s="48"/>
      <c r="CC146" s="48"/>
      <c r="CD146" s="48"/>
      <c r="CE146" s="48"/>
      <c r="CF146" s="48"/>
      <c r="CG146" s="48"/>
      <c r="CH146" s="48"/>
      <c r="CI146" s="48"/>
      <c r="CJ146" s="113">
        <f t="shared" si="90"/>
        <v>0</v>
      </c>
      <c r="CK146" s="152">
        <f t="shared" si="91"/>
        <v>0</v>
      </c>
      <c r="CL146" s="154"/>
      <c r="CM146" s="156" t="str">
        <f t="shared" si="64"/>
        <v/>
      </c>
      <c r="CN146" s="157" t="str">
        <f t="shared" si="65"/>
        <v/>
      </c>
      <c r="CO146" s="157" t="str">
        <f t="shared" si="92"/>
        <v/>
      </c>
      <c r="CP146" s="151">
        <f t="shared" si="93"/>
        <v>0</v>
      </c>
      <c r="CQ146" s="73" t="str">
        <f>IF(ISBLANK('ÁREA MEJORA COMPETENCIAL'!R146),"",IF(CO146="","",SUM(CP146,-CO146)))</f>
        <v/>
      </c>
      <c r="CR146" s="224" t="str">
        <f>IF(ISBLANK('ÁREA MEJORA COMPETENCIAL'!R146),"",IF(CO146="","VER RESULTADOS",(CP146/CO146)))</f>
        <v/>
      </c>
      <c r="CS146" s="128"/>
    </row>
    <row r="147" spans="1:97" s="99" customFormat="1" ht="18.75" customHeight="1" x14ac:dyDescent="0.3">
      <c r="A147" s="308"/>
      <c r="B147" s="308"/>
      <c r="C147" s="45"/>
      <c r="D147" s="44"/>
      <c r="E147" s="131"/>
      <c r="F147" s="292"/>
      <c r="G147" s="293"/>
      <c r="H147" s="46"/>
      <c r="I147" s="46"/>
      <c r="J147" s="275"/>
      <c r="K147" s="276"/>
      <c r="L147" s="56"/>
      <c r="M147" s="56"/>
      <c r="N147" s="56"/>
      <c r="O147" s="56"/>
      <c r="P147" s="56"/>
      <c r="Q147" s="56"/>
      <c r="R147" s="56"/>
      <c r="S147" s="110" t="str">
        <f t="shared" si="66"/>
        <v/>
      </c>
      <c r="T147" s="110">
        <f t="shared" si="67"/>
        <v>0</v>
      </c>
      <c r="U147" s="111" t="str">
        <f t="shared" si="68"/>
        <v/>
      </c>
      <c r="V147" s="111" t="str">
        <f t="shared" si="69"/>
        <v/>
      </c>
      <c r="W147" s="112">
        <f t="shared" si="70"/>
        <v>0</v>
      </c>
      <c r="X147" s="182" t="str">
        <f t="shared" si="71"/>
        <v/>
      </c>
      <c r="Y147" s="150"/>
      <c r="Z147" s="54"/>
      <c r="AA147" s="54"/>
      <c r="AB147" s="49">
        <f t="shared" si="72"/>
        <v>0</v>
      </c>
      <c r="AC147" s="54"/>
      <c r="AD147" s="54"/>
      <c r="AE147" s="49">
        <f t="shared" si="73"/>
        <v>0</v>
      </c>
      <c r="AF147" s="54"/>
      <c r="AG147" s="54"/>
      <c r="AH147" s="49">
        <f t="shared" si="74"/>
        <v>0</v>
      </c>
      <c r="AI147" s="54"/>
      <c r="AJ147" s="54"/>
      <c r="AK147" s="49">
        <f t="shared" si="75"/>
        <v>0</v>
      </c>
      <c r="AL147" s="54"/>
      <c r="AM147" s="54"/>
      <c r="AN147" s="49">
        <f t="shared" si="76"/>
        <v>0</v>
      </c>
      <c r="AO147" s="151">
        <f t="shared" si="77"/>
        <v>0</v>
      </c>
      <c r="AP147" s="54"/>
      <c r="AQ147" s="54"/>
      <c r="AR147" s="49">
        <f t="shared" si="78"/>
        <v>0</v>
      </c>
      <c r="AS147" s="54"/>
      <c r="AT147" s="54"/>
      <c r="AU147" s="49">
        <f t="shared" si="79"/>
        <v>0</v>
      </c>
      <c r="AV147" s="54"/>
      <c r="AW147" s="54"/>
      <c r="AX147" s="49">
        <f t="shared" si="80"/>
        <v>0</v>
      </c>
      <c r="AY147" s="54"/>
      <c r="AZ147" s="54"/>
      <c r="BA147" s="49">
        <f t="shared" si="81"/>
        <v>0</v>
      </c>
      <c r="BB147" s="54"/>
      <c r="BC147" s="54"/>
      <c r="BD147" s="49">
        <f t="shared" si="82"/>
        <v>0</v>
      </c>
      <c r="BE147" s="152">
        <f t="shared" si="83"/>
        <v>0</v>
      </c>
      <c r="BF147" s="153"/>
      <c r="BG147" s="153"/>
      <c r="BH147" s="18">
        <f t="shared" si="84"/>
        <v>0</v>
      </c>
      <c r="BI147" s="153"/>
      <c r="BJ147" s="153"/>
      <c r="BK147" s="18">
        <f t="shared" si="85"/>
        <v>0</v>
      </c>
      <c r="BL147" s="153"/>
      <c r="BM147" s="153"/>
      <c r="BN147" s="18">
        <f t="shared" si="86"/>
        <v>0</v>
      </c>
      <c r="BO147" s="153"/>
      <c r="BP147" s="153"/>
      <c r="BQ147" s="18">
        <f t="shared" si="87"/>
        <v>0</v>
      </c>
      <c r="BR147" s="153"/>
      <c r="BS147" s="153"/>
      <c r="BT147" s="18">
        <f t="shared" si="88"/>
        <v>0</v>
      </c>
      <c r="BU147" s="152">
        <f t="shared" si="89"/>
        <v>0</v>
      </c>
      <c r="BV147" s="48"/>
      <c r="BW147" s="48"/>
      <c r="BX147" s="48"/>
      <c r="BY147" s="48"/>
      <c r="BZ147" s="48"/>
      <c r="CA147" s="48"/>
      <c r="CB147" s="48"/>
      <c r="CC147" s="48"/>
      <c r="CD147" s="48"/>
      <c r="CE147" s="48"/>
      <c r="CF147" s="48"/>
      <c r="CG147" s="48"/>
      <c r="CH147" s="48"/>
      <c r="CI147" s="48"/>
      <c r="CJ147" s="113">
        <f t="shared" si="90"/>
        <v>0</v>
      </c>
      <c r="CK147" s="152">
        <f t="shared" si="91"/>
        <v>0</v>
      </c>
      <c r="CL147" s="154"/>
      <c r="CM147" s="156" t="str">
        <f t="shared" si="64"/>
        <v/>
      </c>
      <c r="CN147" s="157" t="str">
        <f t="shared" si="65"/>
        <v/>
      </c>
      <c r="CO147" s="157" t="str">
        <f t="shared" si="92"/>
        <v/>
      </c>
      <c r="CP147" s="151">
        <f t="shared" si="93"/>
        <v>0</v>
      </c>
      <c r="CQ147" s="73" t="str">
        <f>IF(ISBLANK('ÁREA MEJORA COMPETENCIAL'!R147),"",IF(CO147="","",SUM(CP147,-CO147)))</f>
        <v/>
      </c>
      <c r="CR147" s="224" t="str">
        <f>IF(ISBLANK('ÁREA MEJORA COMPETENCIAL'!R147),"",IF(CO147="","VER RESULTADOS",(CP147/CO147)))</f>
        <v/>
      </c>
      <c r="CS147" s="128"/>
    </row>
    <row r="148" spans="1:97" s="99" customFormat="1" ht="18.75" customHeight="1" x14ac:dyDescent="0.3">
      <c r="A148" s="308"/>
      <c r="B148" s="308"/>
      <c r="C148" s="45"/>
      <c r="D148" s="44"/>
      <c r="E148" s="131"/>
      <c r="F148" s="292"/>
      <c r="G148" s="293"/>
      <c r="H148" s="46"/>
      <c r="I148" s="46"/>
      <c r="J148" s="275"/>
      <c r="K148" s="276"/>
      <c r="L148" s="56"/>
      <c r="M148" s="56"/>
      <c r="N148" s="56"/>
      <c r="O148" s="56"/>
      <c r="P148" s="56"/>
      <c r="Q148" s="56"/>
      <c r="R148" s="56"/>
      <c r="S148" s="110" t="str">
        <f t="shared" si="66"/>
        <v/>
      </c>
      <c r="T148" s="110">
        <f t="shared" si="67"/>
        <v>0</v>
      </c>
      <c r="U148" s="111" t="str">
        <f t="shared" si="68"/>
        <v/>
      </c>
      <c r="V148" s="111" t="str">
        <f t="shared" si="69"/>
        <v/>
      </c>
      <c r="W148" s="112">
        <f t="shared" si="70"/>
        <v>0</v>
      </c>
      <c r="X148" s="182" t="str">
        <f t="shared" si="71"/>
        <v/>
      </c>
      <c r="Y148" s="150"/>
      <c r="Z148" s="54"/>
      <c r="AA148" s="54"/>
      <c r="AB148" s="49">
        <f t="shared" si="72"/>
        <v>0</v>
      </c>
      <c r="AC148" s="54"/>
      <c r="AD148" s="54"/>
      <c r="AE148" s="49">
        <f t="shared" si="73"/>
        <v>0</v>
      </c>
      <c r="AF148" s="54"/>
      <c r="AG148" s="54"/>
      <c r="AH148" s="49">
        <f t="shared" si="74"/>
        <v>0</v>
      </c>
      <c r="AI148" s="54"/>
      <c r="AJ148" s="54"/>
      <c r="AK148" s="49">
        <f t="shared" si="75"/>
        <v>0</v>
      </c>
      <c r="AL148" s="54"/>
      <c r="AM148" s="54"/>
      <c r="AN148" s="49">
        <f t="shared" si="76"/>
        <v>0</v>
      </c>
      <c r="AO148" s="151">
        <f t="shared" si="77"/>
        <v>0</v>
      </c>
      <c r="AP148" s="54"/>
      <c r="AQ148" s="54"/>
      <c r="AR148" s="49">
        <f t="shared" si="78"/>
        <v>0</v>
      </c>
      <c r="AS148" s="54"/>
      <c r="AT148" s="54"/>
      <c r="AU148" s="49">
        <f t="shared" si="79"/>
        <v>0</v>
      </c>
      <c r="AV148" s="54"/>
      <c r="AW148" s="54"/>
      <c r="AX148" s="49">
        <f t="shared" si="80"/>
        <v>0</v>
      </c>
      <c r="AY148" s="54"/>
      <c r="AZ148" s="54"/>
      <c r="BA148" s="49">
        <f t="shared" si="81"/>
        <v>0</v>
      </c>
      <c r="BB148" s="54"/>
      <c r="BC148" s="54"/>
      <c r="BD148" s="49">
        <f t="shared" si="82"/>
        <v>0</v>
      </c>
      <c r="BE148" s="152">
        <f t="shared" si="83"/>
        <v>0</v>
      </c>
      <c r="BF148" s="153"/>
      <c r="BG148" s="153"/>
      <c r="BH148" s="18">
        <f t="shared" si="84"/>
        <v>0</v>
      </c>
      <c r="BI148" s="153"/>
      <c r="BJ148" s="153"/>
      <c r="BK148" s="18">
        <f t="shared" si="85"/>
        <v>0</v>
      </c>
      <c r="BL148" s="153"/>
      <c r="BM148" s="153"/>
      <c r="BN148" s="18">
        <f t="shared" si="86"/>
        <v>0</v>
      </c>
      <c r="BO148" s="153"/>
      <c r="BP148" s="153"/>
      <c r="BQ148" s="18">
        <f t="shared" si="87"/>
        <v>0</v>
      </c>
      <c r="BR148" s="153"/>
      <c r="BS148" s="153"/>
      <c r="BT148" s="18">
        <f t="shared" si="88"/>
        <v>0</v>
      </c>
      <c r="BU148" s="152">
        <f t="shared" si="89"/>
        <v>0</v>
      </c>
      <c r="BV148" s="48"/>
      <c r="BW148" s="48"/>
      <c r="BX148" s="48"/>
      <c r="BY148" s="48"/>
      <c r="BZ148" s="48"/>
      <c r="CA148" s="48"/>
      <c r="CB148" s="48"/>
      <c r="CC148" s="48"/>
      <c r="CD148" s="48"/>
      <c r="CE148" s="48"/>
      <c r="CF148" s="48"/>
      <c r="CG148" s="48"/>
      <c r="CH148" s="48"/>
      <c r="CI148" s="48"/>
      <c r="CJ148" s="113">
        <f t="shared" si="90"/>
        <v>0</v>
      </c>
      <c r="CK148" s="152">
        <f t="shared" si="91"/>
        <v>0</v>
      </c>
      <c r="CL148" s="154"/>
      <c r="CM148" s="156" t="str">
        <f t="shared" si="64"/>
        <v/>
      </c>
      <c r="CN148" s="157" t="str">
        <f t="shared" si="65"/>
        <v/>
      </c>
      <c r="CO148" s="157" t="str">
        <f t="shared" si="92"/>
        <v/>
      </c>
      <c r="CP148" s="151">
        <f t="shared" si="93"/>
        <v>0</v>
      </c>
      <c r="CQ148" s="73" t="str">
        <f>IF(ISBLANK('ÁREA MEJORA COMPETENCIAL'!R148),"",IF(CO148="","",SUM(CP148,-CO148)))</f>
        <v/>
      </c>
      <c r="CR148" s="224" t="str">
        <f>IF(ISBLANK('ÁREA MEJORA COMPETENCIAL'!R148),"",IF(CO148="","VER RESULTADOS",(CP148/CO148)))</f>
        <v/>
      </c>
      <c r="CS148" s="128"/>
    </row>
    <row r="149" spans="1:97" s="99" customFormat="1" ht="18.75" customHeight="1" x14ac:dyDescent="0.3">
      <c r="A149" s="308"/>
      <c r="B149" s="308"/>
      <c r="C149" s="45"/>
      <c r="D149" s="44"/>
      <c r="E149" s="131"/>
      <c r="F149" s="292"/>
      <c r="G149" s="293"/>
      <c r="H149" s="46"/>
      <c r="I149" s="46"/>
      <c r="J149" s="275"/>
      <c r="K149" s="276"/>
      <c r="L149" s="56"/>
      <c r="M149" s="56"/>
      <c r="N149" s="56"/>
      <c r="O149" s="56"/>
      <c r="P149" s="56"/>
      <c r="Q149" s="56"/>
      <c r="R149" s="56"/>
      <c r="S149" s="110" t="str">
        <f t="shared" si="66"/>
        <v/>
      </c>
      <c r="T149" s="110">
        <f t="shared" si="67"/>
        <v>0</v>
      </c>
      <c r="U149" s="111" t="str">
        <f t="shared" si="68"/>
        <v/>
      </c>
      <c r="V149" s="111" t="str">
        <f t="shared" si="69"/>
        <v/>
      </c>
      <c r="W149" s="112">
        <f t="shared" si="70"/>
        <v>0</v>
      </c>
      <c r="X149" s="182" t="str">
        <f t="shared" si="71"/>
        <v/>
      </c>
      <c r="Y149" s="150"/>
      <c r="Z149" s="54"/>
      <c r="AA149" s="54"/>
      <c r="AB149" s="49">
        <f t="shared" si="72"/>
        <v>0</v>
      </c>
      <c r="AC149" s="54"/>
      <c r="AD149" s="54"/>
      <c r="AE149" s="49">
        <f t="shared" si="73"/>
        <v>0</v>
      </c>
      <c r="AF149" s="54"/>
      <c r="AG149" s="54"/>
      <c r="AH149" s="49">
        <f t="shared" si="74"/>
        <v>0</v>
      </c>
      <c r="AI149" s="54"/>
      <c r="AJ149" s="54"/>
      <c r="AK149" s="49">
        <f t="shared" si="75"/>
        <v>0</v>
      </c>
      <c r="AL149" s="54"/>
      <c r="AM149" s="54"/>
      <c r="AN149" s="49">
        <f t="shared" si="76"/>
        <v>0</v>
      </c>
      <c r="AO149" s="151">
        <f t="shared" si="77"/>
        <v>0</v>
      </c>
      <c r="AP149" s="54"/>
      <c r="AQ149" s="54"/>
      <c r="AR149" s="49">
        <f t="shared" si="78"/>
        <v>0</v>
      </c>
      <c r="AS149" s="54"/>
      <c r="AT149" s="54"/>
      <c r="AU149" s="49">
        <f t="shared" si="79"/>
        <v>0</v>
      </c>
      <c r="AV149" s="54"/>
      <c r="AW149" s="54"/>
      <c r="AX149" s="49">
        <f t="shared" si="80"/>
        <v>0</v>
      </c>
      <c r="AY149" s="54"/>
      <c r="AZ149" s="54"/>
      <c r="BA149" s="49">
        <f t="shared" si="81"/>
        <v>0</v>
      </c>
      <c r="BB149" s="54"/>
      <c r="BC149" s="54"/>
      <c r="BD149" s="49">
        <f t="shared" si="82"/>
        <v>0</v>
      </c>
      <c r="BE149" s="152">
        <f t="shared" si="83"/>
        <v>0</v>
      </c>
      <c r="BF149" s="153"/>
      <c r="BG149" s="153"/>
      <c r="BH149" s="18">
        <f t="shared" si="84"/>
        <v>0</v>
      </c>
      <c r="BI149" s="153"/>
      <c r="BJ149" s="153"/>
      <c r="BK149" s="18">
        <f t="shared" si="85"/>
        <v>0</v>
      </c>
      <c r="BL149" s="153"/>
      <c r="BM149" s="153"/>
      <c r="BN149" s="18">
        <f t="shared" si="86"/>
        <v>0</v>
      </c>
      <c r="BO149" s="153"/>
      <c r="BP149" s="153"/>
      <c r="BQ149" s="18">
        <f t="shared" si="87"/>
        <v>0</v>
      </c>
      <c r="BR149" s="153"/>
      <c r="BS149" s="153"/>
      <c r="BT149" s="18">
        <f t="shared" si="88"/>
        <v>0</v>
      </c>
      <c r="BU149" s="152">
        <f t="shared" si="89"/>
        <v>0</v>
      </c>
      <c r="BV149" s="48"/>
      <c r="BW149" s="48"/>
      <c r="BX149" s="48"/>
      <c r="BY149" s="48"/>
      <c r="BZ149" s="48"/>
      <c r="CA149" s="48"/>
      <c r="CB149" s="48"/>
      <c r="CC149" s="48"/>
      <c r="CD149" s="48"/>
      <c r="CE149" s="48"/>
      <c r="CF149" s="48"/>
      <c r="CG149" s="48"/>
      <c r="CH149" s="48"/>
      <c r="CI149" s="48"/>
      <c r="CJ149" s="113">
        <f t="shared" si="90"/>
        <v>0</v>
      </c>
      <c r="CK149" s="152">
        <f t="shared" si="91"/>
        <v>0</v>
      </c>
      <c r="CL149" s="154"/>
      <c r="CM149" s="156" t="str">
        <f t="shared" si="64"/>
        <v/>
      </c>
      <c r="CN149" s="157" t="str">
        <f t="shared" si="65"/>
        <v/>
      </c>
      <c r="CO149" s="157" t="str">
        <f t="shared" si="92"/>
        <v/>
      </c>
      <c r="CP149" s="151">
        <f t="shared" si="93"/>
        <v>0</v>
      </c>
      <c r="CQ149" s="73" t="str">
        <f>IF(ISBLANK('ÁREA MEJORA COMPETENCIAL'!R149),"",IF(CO149="","",SUM(CP149,-CO149)))</f>
        <v/>
      </c>
      <c r="CR149" s="224" t="str">
        <f>IF(ISBLANK('ÁREA MEJORA COMPETENCIAL'!R149),"",IF(CO149="","VER RESULTADOS",(CP149/CO149)))</f>
        <v/>
      </c>
      <c r="CS149" s="128"/>
    </row>
    <row r="150" spans="1:97" s="99" customFormat="1" ht="18.75" customHeight="1" x14ac:dyDescent="0.3">
      <c r="A150" s="308"/>
      <c r="B150" s="308"/>
      <c r="C150" s="45"/>
      <c r="D150" s="44"/>
      <c r="E150" s="131"/>
      <c r="F150" s="292"/>
      <c r="G150" s="293"/>
      <c r="H150" s="46"/>
      <c r="I150" s="46"/>
      <c r="J150" s="275"/>
      <c r="K150" s="276"/>
      <c r="L150" s="56"/>
      <c r="M150" s="56"/>
      <c r="N150" s="56"/>
      <c r="O150" s="56"/>
      <c r="P150" s="56"/>
      <c r="Q150" s="56"/>
      <c r="R150" s="56"/>
      <c r="S150" s="110" t="str">
        <f t="shared" si="66"/>
        <v/>
      </c>
      <c r="T150" s="110">
        <f t="shared" si="67"/>
        <v>0</v>
      </c>
      <c r="U150" s="111" t="str">
        <f t="shared" si="68"/>
        <v/>
      </c>
      <c r="V150" s="111" t="str">
        <f t="shared" si="69"/>
        <v/>
      </c>
      <c r="W150" s="112">
        <f t="shared" si="70"/>
        <v>0</v>
      </c>
      <c r="X150" s="182" t="str">
        <f t="shared" si="71"/>
        <v/>
      </c>
      <c r="Y150" s="150"/>
      <c r="Z150" s="54"/>
      <c r="AA150" s="54"/>
      <c r="AB150" s="49">
        <f t="shared" si="72"/>
        <v>0</v>
      </c>
      <c r="AC150" s="54"/>
      <c r="AD150" s="54"/>
      <c r="AE150" s="49">
        <f t="shared" si="73"/>
        <v>0</v>
      </c>
      <c r="AF150" s="54"/>
      <c r="AG150" s="54"/>
      <c r="AH150" s="49">
        <f t="shared" si="74"/>
        <v>0</v>
      </c>
      <c r="AI150" s="54"/>
      <c r="AJ150" s="54"/>
      <c r="AK150" s="49">
        <f t="shared" si="75"/>
        <v>0</v>
      </c>
      <c r="AL150" s="54"/>
      <c r="AM150" s="54"/>
      <c r="AN150" s="49">
        <f t="shared" si="76"/>
        <v>0</v>
      </c>
      <c r="AO150" s="151">
        <f t="shared" si="77"/>
        <v>0</v>
      </c>
      <c r="AP150" s="54"/>
      <c r="AQ150" s="54"/>
      <c r="AR150" s="49">
        <f t="shared" si="78"/>
        <v>0</v>
      </c>
      <c r="AS150" s="54"/>
      <c r="AT150" s="54"/>
      <c r="AU150" s="49">
        <f t="shared" si="79"/>
        <v>0</v>
      </c>
      <c r="AV150" s="54"/>
      <c r="AW150" s="54"/>
      <c r="AX150" s="49">
        <f t="shared" si="80"/>
        <v>0</v>
      </c>
      <c r="AY150" s="54"/>
      <c r="AZ150" s="54"/>
      <c r="BA150" s="49">
        <f t="shared" si="81"/>
        <v>0</v>
      </c>
      <c r="BB150" s="54"/>
      <c r="BC150" s="54"/>
      <c r="BD150" s="49">
        <f t="shared" si="82"/>
        <v>0</v>
      </c>
      <c r="BE150" s="152">
        <f t="shared" si="83"/>
        <v>0</v>
      </c>
      <c r="BF150" s="153"/>
      <c r="BG150" s="153"/>
      <c r="BH150" s="18">
        <f t="shared" si="84"/>
        <v>0</v>
      </c>
      <c r="BI150" s="153"/>
      <c r="BJ150" s="153"/>
      <c r="BK150" s="18">
        <f t="shared" si="85"/>
        <v>0</v>
      </c>
      <c r="BL150" s="153"/>
      <c r="BM150" s="153"/>
      <c r="BN150" s="18">
        <f t="shared" si="86"/>
        <v>0</v>
      </c>
      <c r="BO150" s="153"/>
      <c r="BP150" s="153"/>
      <c r="BQ150" s="18">
        <f t="shared" si="87"/>
        <v>0</v>
      </c>
      <c r="BR150" s="153"/>
      <c r="BS150" s="153"/>
      <c r="BT150" s="18">
        <f t="shared" si="88"/>
        <v>0</v>
      </c>
      <c r="BU150" s="152">
        <f t="shared" si="89"/>
        <v>0</v>
      </c>
      <c r="BV150" s="48"/>
      <c r="BW150" s="48"/>
      <c r="BX150" s="48"/>
      <c r="BY150" s="48"/>
      <c r="BZ150" s="48"/>
      <c r="CA150" s="48"/>
      <c r="CB150" s="48"/>
      <c r="CC150" s="48"/>
      <c r="CD150" s="48"/>
      <c r="CE150" s="48"/>
      <c r="CF150" s="48"/>
      <c r="CG150" s="48"/>
      <c r="CH150" s="48"/>
      <c r="CI150" s="48"/>
      <c r="CJ150" s="113">
        <f t="shared" si="90"/>
        <v>0</v>
      </c>
      <c r="CK150" s="152">
        <f t="shared" si="91"/>
        <v>0</v>
      </c>
      <c r="CL150" s="154"/>
      <c r="CM150" s="156" t="str">
        <f t="shared" si="64"/>
        <v/>
      </c>
      <c r="CN150" s="157" t="str">
        <f t="shared" si="65"/>
        <v/>
      </c>
      <c r="CO150" s="157" t="str">
        <f t="shared" si="92"/>
        <v/>
      </c>
      <c r="CP150" s="151">
        <f t="shared" si="93"/>
        <v>0</v>
      </c>
      <c r="CQ150" s="73" t="str">
        <f>IF(ISBLANK('ÁREA MEJORA COMPETENCIAL'!R150),"",IF(CO150="","",SUM(CP150,-CO150)))</f>
        <v/>
      </c>
      <c r="CR150" s="224" t="str">
        <f>IF(ISBLANK('ÁREA MEJORA COMPETENCIAL'!R150),"",IF(CO150="","VER RESULTADOS",(CP150/CO150)))</f>
        <v/>
      </c>
      <c r="CS150" s="128"/>
    </row>
    <row r="151" spans="1:97" s="99" customFormat="1" ht="18.75" customHeight="1" x14ac:dyDescent="0.3">
      <c r="A151" s="308"/>
      <c r="B151" s="308"/>
      <c r="C151" s="45"/>
      <c r="D151" s="44"/>
      <c r="E151" s="131"/>
      <c r="F151" s="292"/>
      <c r="G151" s="293"/>
      <c r="H151" s="46"/>
      <c r="I151" s="46"/>
      <c r="J151" s="275"/>
      <c r="K151" s="276"/>
      <c r="L151" s="56"/>
      <c r="M151" s="56"/>
      <c r="N151" s="56"/>
      <c r="O151" s="56"/>
      <c r="P151" s="56"/>
      <c r="Q151" s="56"/>
      <c r="R151" s="56"/>
      <c r="S151" s="110" t="str">
        <f t="shared" si="66"/>
        <v/>
      </c>
      <c r="T151" s="110">
        <f t="shared" si="67"/>
        <v>0</v>
      </c>
      <c r="U151" s="111" t="str">
        <f t="shared" si="68"/>
        <v/>
      </c>
      <c r="V151" s="111" t="str">
        <f t="shared" si="69"/>
        <v/>
      </c>
      <c r="W151" s="112">
        <f t="shared" si="70"/>
        <v>0</v>
      </c>
      <c r="X151" s="182" t="str">
        <f t="shared" si="71"/>
        <v/>
      </c>
      <c r="Y151" s="150"/>
      <c r="Z151" s="54"/>
      <c r="AA151" s="54"/>
      <c r="AB151" s="49">
        <f t="shared" si="72"/>
        <v>0</v>
      </c>
      <c r="AC151" s="54"/>
      <c r="AD151" s="54"/>
      <c r="AE151" s="49">
        <f t="shared" si="73"/>
        <v>0</v>
      </c>
      <c r="AF151" s="54"/>
      <c r="AG151" s="54"/>
      <c r="AH151" s="49">
        <f t="shared" si="74"/>
        <v>0</v>
      </c>
      <c r="AI151" s="54"/>
      <c r="AJ151" s="54"/>
      <c r="AK151" s="49">
        <f t="shared" si="75"/>
        <v>0</v>
      </c>
      <c r="AL151" s="54"/>
      <c r="AM151" s="54"/>
      <c r="AN151" s="49">
        <f t="shared" si="76"/>
        <v>0</v>
      </c>
      <c r="AO151" s="151">
        <f t="shared" si="77"/>
        <v>0</v>
      </c>
      <c r="AP151" s="54"/>
      <c r="AQ151" s="54"/>
      <c r="AR151" s="49">
        <f t="shared" si="78"/>
        <v>0</v>
      </c>
      <c r="AS151" s="54"/>
      <c r="AT151" s="54"/>
      <c r="AU151" s="49">
        <f t="shared" si="79"/>
        <v>0</v>
      </c>
      <c r="AV151" s="54"/>
      <c r="AW151" s="54"/>
      <c r="AX151" s="49">
        <f t="shared" si="80"/>
        <v>0</v>
      </c>
      <c r="AY151" s="54"/>
      <c r="AZ151" s="54"/>
      <c r="BA151" s="49">
        <f t="shared" si="81"/>
        <v>0</v>
      </c>
      <c r="BB151" s="54"/>
      <c r="BC151" s="54"/>
      <c r="BD151" s="49">
        <f t="shared" si="82"/>
        <v>0</v>
      </c>
      <c r="BE151" s="152">
        <f t="shared" si="83"/>
        <v>0</v>
      </c>
      <c r="BF151" s="153"/>
      <c r="BG151" s="153"/>
      <c r="BH151" s="18">
        <f t="shared" si="84"/>
        <v>0</v>
      </c>
      <c r="BI151" s="153"/>
      <c r="BJ151" s="153"/>
      <c r="BK151" s="18">
        <f t="shared" si="85"/>
        <v>0</v>
      </c>
      <c r="BL151" s="153"/>
      <c r="BM151" s="153"/>
      <c r="BN151" s="18">
        <f t="shared" si="86"/>
        <v>0</v>
      </c>
      <c r="BO151" s="153"/>
      <c r="BP151" s="153"/>
      <c r="BQ151" s="18">
        <f t="shared" si="87"/>
        <v>0</v>
      </c>
      <c r="BR151" s="153"/>
      <c r="BS151" s="153"/>
      <c r="BT151" s="18">
        <f t="shared" si="88"/>
        <v>0</v>
      </c>
      <c r="BU151" s="152">
        <f t="shared" si="89"/>
        <v>0</v>
      </c>
      <c r="BV151" s="48"/>
      <c r="BW151" s="48"/>
      <c r="BX151" s="48"/>
      <c r="BY151" s="48"/>
      <c r="BZ151" s="48"/>
      <c r="CA151" s="48"/>
      <c r="CB151" s="48"/>
      <c r="CC151" s="48"/>
      <c r="CD151" s="48"/>
      <c r="CE151" s="48"/>
      <c r="CF151" s="48"/>
      <c r="CG151" s="48"/>
      <c r="CH151" s="48"/>
      <c r="CI151" s="48"/>
      <c r="CJ151" s="113">
        <f t="shared" si="90"/>
        <v>0</v>
      </c>
      <c r="CK151" s="152">
        <f t="shared" si="91"/>
        <v>0</v>
      </c>
      <c r="CL151" s="154"/>
      <c r="CM151" s="156" t="str">
        <f t="shared" si="64"/>
        <v/>
      </c>
      <c r="CN151" s="157" t="str">
        <f t="shared" si="65"/>
        <v/>
      </c>
      <c r="CO151" s="157" t="str">
        <f t="shared" si="92"/>
        <v/>
      </c>
      <c r="CP151" s="151">
        <f t="shared" si="93"/>
        <v>0</v>
      </c>
      <c r="CQ151" s="73" t="str">
        <f>IF(ISBLANK('ÁREA MEJORA COMPETENCIAL'!R151),"",IF(CO151="","",SUM(CP151,-CO151)))</f>
        <v/>
      </c>
      <c r="CR151" s="224" t="str">
        <f>IF(ISBLANK('ÁREA MEJORA COMPETENCIAL'!R151),"",IF(CO151="","VER RESULTADOS",(CP151/CO151)))</f>
        <v/>
      </c>
      <c r="CS151" s="128"/>
    </row>
    <row r="152" spans="1:97" s="99" customFormat="1" ht="18.75" customHeight="1" x14ac:dyDescent="0.3">
      <c r="A152" s="308"/>
      <c r="B152" s="308"/>
      <c r="C152" s="45"/>
      <c r="D152" s="44"/>
      <c r="E152" s="131"/>
      <c r="F152" s="292"/>
      <c r="G152" s="293"/>
      <c r="H152" s="46"/>
      <c r="I152" s="46"/>
      <c r="J152" s="275"/>
      <c r="K152" s="276"/>
      <c r="L152" s="56"/>
      <c r="M152" s="56"/>
      <c r="N152" s="56"/>
      <c r="O152" s="56"/>
      <c r="P152" s="56"/>
      <c r="Q152" s="56"/>
      <c r="R152" s="56"/>
      <c r="S152" s="110" t="str">
        <f t="shared" si="66"/>
        <v/>
      </c>
      <c r="T152" s="110">
        <f t="shared" si="67"/>
        <v>0</v>
      </c>
      <c r="U152" s="111" t="str">
        <f t="shared" si="68"/>
        <v/>
      </c>
      <c r="V152" s="111" t="str">
        <f t="shared" si="69"/>
        <v/>
      </c>
      <c r="W152" s="112">
        <f t="shared" si="70"/>
        <v>0</v>
      </c>
      <c r="X152" s="182" t="str">
        <f t="shared" si="71"/>
        <v/>
      </c>
      <c r="Y152" s="150"/>
      <c r="Z152" s="54"/>
      <c r="AA152" s="54"/>
      <c r="AB152" s="49">
        <f t="shared" si="72"/>
        <v>0</v>
      </c>
      <c r="AC152" s="54"/>
      <c r="AD152" s="54"/>
      <c r="AE152" s="49">
        <f t="shared" si="73"/>
        <v>0</v>
      </c>
      <c r="AF152" s="54"/>
      <c r="AG152" s="54"/>
      <c r="AH152" s="49">
        <f t="shared" si="74"/>
        <v>0</v>
      </c>
      <c r="AI152" s="54"/>
      <c r="AJ152" s="54"/>
      <c r="AK152" s="49">
        <f t="shared" si="75"/>
        <v>0</v>
      </c>
      <c r="AL152" s="54"/>
      <c r="AM152" s="54"/>
      <c r="AN152" s="49">
        <f t="shared" si="76"/>
        <v>0</v>
      </c>
      <c r="AO152" s="151">
        <f t="shared" si="77"/>
        <v>0</v>
      </c>
      <c r="AP152" s="54"/>
      <c r="AQ152" s="54"/>
      <c r="AR152" s="49">
        <f t="shared" si="78"/>
        <v>0</v>
      </c>
      <c r="AS152" s="54"/>
      <c r="AT152" s="54"/>
      <c r="AU152" s="49">
        <f t="shared" si="79"/>
        <v>0</v>
      </c>
      <c r="AV152" s="54"/>
      <c r="AW152" s="54"/>
      <c r="AX152" s="49">
        <f t="shared" si="80"/>
        <v>0</v>
      </c>
      <c r="AY152" s="54"/>
      <c r="AZ152" s="54"/>
      <c r="BA152" s="49">
        <f t="shared" si="81"/>
        <v>0</v>
      </c>
      <c r="BB152" s="54"/>
      <c r="BC152" s="54"/>
      <c r="BD152" s="49">
        <f t="shared" si="82"/>
        <v>0</v>
      </c>
      <c r="BE152" s="152">
        <f t="shared" si="83"/>
        <v>0</v>
      </c>
      <c r="BF152" s="153"/>
      <c r="BG152" s="153"/>
      <c r="BH152" s="18">
        <f t="shared" si="84"/>
        <v>0</v>
      </c>
      <c r="BI152" s="153"/>
      <c r="BJ152" s="153"/>
      <c r="BK152" s="18">
        <f t="shared" si="85"/>
        <v>0</v>
      </c>
      <c r="BL152" s="153"/>
      <c r="BM152" s="153"/>
      <c r="BN152" s="18">
        <f t="shared" si="86"/>
        <v>0</v>
      </c>
      <c r="BO152" s="153"/>
      <c r="BP152" s="153"/>
      <c r="BQ152" s="18">
        <f t="shared" si="87"/>
        <v>0</v>
      </c>
      <c r="BR152" s="153"/>
      <c r="BS152" s="153"/>
      <c r="BT152" s="18">
        <f t="shared" si="88"/>
        <v>0</v>
      </c>
      <c r="BU152" s="152">
        <f t="shared" si="89"/>
        <v>0</v>
      </c>
      <c r="BV152" s="48"/>
      <c r="BW152" s="48"/>
      <c r="BX152" s="48"/>
      <c r="BY152" s="48"/>
      <c r="BZ152" s="48"/>
      <c r="CA152" s="48"/>
      <c r="CB152" s="48"/>
      <c r="CC152" s="48"/>
      <c r="CD152" s="48"/>
      <c r="CE152" s="48"/>
      <c r="CF152" s="48"/>
      <c r="CG152" s="48"/>
      <c r="CH152" s="48"/>
      <c r="CI152" s="48"/>
      <c r="CJ152" s="113">
        <f t="shared" si="90"/>
        <v>0</v>
      </c>
      <c r="CK152" s="152">
        <f t="shared" si="91"/>
        <v>0</v>
      </c>
      <c r="CL152" s="154"/>
      <c r="CM152" s="156" t="str">
        <f t="shared" si="64"/>
        <v/>
      </c>
      <c r="CN152" s="157" t="str">
        <f t="shared" si="65"/>
        <v/>
      </c>
      <c r="CO152" s="157" t="str">
        <f t="shared" si="92"/>
        <v/>
      </c>
      <c r="CP152" s="151">
        <f t="shared" si="93"/>
        <v>0</v>
      </c>
      <c r="CQ152" s="73" t="str">
        <f>IF(ISBLANK('ÁREA MEJORA COMPETENCIAL'!R152),"",IF(CO152="","",SUM(CP152,-CO152)))</f>
        <v/>
      </c>
      <c r="CR152" s="224" t="str">
        <f>IF(ISBLANK('ÁREA MEJORA COMPETENCIAL'!R152),"",IF(CO152="","VER RESULTADOS",(CP152/CO152)))</f>
        <v/>
      </c>
      <c r="CS152" s="128"/>
    </row>
    <row r="153" spans="1:97" s="99" customFormat="1" ht="18.75" customHeight="1" x14ac:dyDescent="0.3">
      <c r="A153" s="308"/>
      <c r="B153" s="308"/>
      <c r="C153" s="45"/>
      <c r="D153" s="44"/>
      <c r="E153" s="131"/>
      <c r="F153" s="292"/>
      <c r="G153" s="293"/>
      <c r="H153" s="46"/>
      <c r="I153" s="46"/>
      <c r="J153" s="275"/>
      <c r="K153" s="276"/>
      <c r="L153" s="56"/>
      <c r="M153" s="56"/>
      <c r="N153" s="56"/>
      <c r="O153" s="56"/>
      <c r="P153" s="56"/>
      <c r="Q153" s="56"/>
      <c r="R153" s="56"/>
      <c r="S153" s="110" t="str">
        <f t="shared" si="66"/>
        <v/>
      </c>
      <c r="T153" s="110">
        <f t="shared" si="67"/>
        <v>0</v>
      </c>
      <c r="U153" s="111" t="str">
        <f t="shared" si="68"/>
        <v/>
      </c>
      <c r="V153" s="111" t="str">
        <f t="shared" si="69"/>
        <v/>
      </c>
      <c r="W153" s="112">
        <f t="shared" si="70"/>
        <v>0</v>
      </c>
      <c r="X153" s="182" t="str">
        <f t="shared" si="71"/>
        <v/>
      </c>
      <c r="Y153" s="150"/>
      <c r="Z153" s="54"/>
      <c r="AA153" s="54"/>
      <c r="AB153" s="49">
        <f t="shared" si="72"/>
        <v>0</v>
      </c>
      <c r="AC153" s="54"/>
      <c r="AD153" s="54"/>
      <c r="AE153" s="49">
        <f t="shared" si="73"/>
        <v>0</v>
      </c>
      <c r="AF153" s="54"/>
      <c r="AG153" s="54"/>
      <c r="AH153" s="49">
        <f t="shared" si="74"/>
        <v>0</v>
      </c>
      <c r="AI153" s="54"/>
      <c r="AJ153" s="54"/>
      <c r="AK153" s="49">
        <f t="shared" si="75"/>
        <v>0</v>
      </c>
      <c r="AL153" s="54"/>
      <c r="AM153" s="54"/>
      <c r="AN153" s="49">
        <f t="shared" si="76"/>
        <v>0</v>
      </c>
      <c r="AO153" s="151">
        <f t="shared" si="77"/>
        <v>0</v>
      </c>
      <c r="AP153" s="54"/>
      <c r="AQ153" s="54"/>
      <c r="AR153" s="49">
        <f t="shared" si="78"/>
        <v>0</v>
      </c>
      <c r="AS153" s="54"/>
      <c r="AT153" s="54"/>
      <c r="AU153" s="49">
        <f t="shared" si="79"/>
        <v>0</v>
      </c>
      <c r="AV153" s="54"/>
      <c r="AW153" s="54"/>
      <c r="AX153" s="49">
        <f t="shared" si="80"/>
        <v>0</v>
      </c>
      <c r="AY153" s="54"/>
      <c r="AZ153" s="54"/>
      <c r="BA153" s="49">
        <f t="shared" si="81"/>
        <v>0</v>
      </c>
      <c r="BB153" s="54"/>
      <c r="BC153" s="54"/>
      <c r="BD153" s="49">
        <f t="shared" si="82"/>
        <v>0</v>
      </c>
      <c r="BE153" s="152">
        <f t="shared" si="83"/>
        <v>0</v>
      </c>
      <c r="BF153" s="153"/>
      <c r="BG153" s="153"/>
      <c r="BH153" s="18">
        <f t="shared" si="84"/>
        <v>0</v>
      </c>
      <c r="BI153" s="153"/>
      <c r="BJ153" s="153"/>
      <c r="BK153" s="18">
        <f t="shared" si="85"/>
        <v>0</v>
      </c>
      <c r="BL153" s="153"/>
      <c r="BM153" s="153"/>
      <c r="BN153" s="18">
        <f t="shared" si="86"/>
        <v>0</v>
      </c>
      <c r="BO153" s="153"/>
      <c r="BP153" s="153"/>
      <c r="BQ153" s="18">
        <f t="shared" si="87"/>
        <v>0</v>
      </c>
      <c r="BR153" s="153"/>
      <c r="BS153" s="153"/>
      <c r="BT153" s="18">
        <f t="shared" si="88"/>
        <v>0</v>
      </c>
      <c r="BU153" s="152">
        <f t="shared" si="89"/>
        <v>0</v>
      </c>
      <c r="BV153" s="48"/>
      <c r="BW153" s="48"/>
      <c r="BX153" s="48"/>
      <c r="BY153" s="48"/>
      <c r="BZ153" s="48"/>
      <c r="CA153" s="48"/>
      <c r="CB153" s="48"/>
      <c r="CC153" s="48"/>
      <c r="CD153" s="48"/>
      <c r="CE153" s="48"/>
      <c r="CF153" s="48"/>
      <c r="CG153" s="48"/>
      <c r="CH153" s="48"/>
      <c r="CI153" s="48"/>
      <c r="CJ153" s="113">
        <f t="shared" si="90"/>
        <v>0</v>
      </c>
      <c r="CK153" s="152">
        <f t="shared" si="91"/>
        <v>0</v>
      </c>
      <c r="CL153" s="154"/>
      <c r="CM153" s="156" t="str">
        <f t="shared" si="64"/>
        <v/>
      </c>
      <c r="CN153" s="157" t="str">
        <f t="shared" si="65"/>
        <v/>
      </c>
      <c r="CO153" s="157" t="str">
        <f t="shared" si="92"/>
        <v/>
      </c>
      <c r="CP153" s="151">
        <f t="shared" si="93"/>
        <v>0</v>
      </c>
      <c r="CQ153" s="73" t="str">
        <f>IF(ISBLANK('ÁREA MEJORA COMPETENCIAL'!R153),"",IF(CO153="","",SUM(CP153,-CO153)))</f>
        <v/>
      </c>
      <c r="CR153" s="224" t="str">
        <f>IF(ISBLANK('ÁREA MEJORA COMPETENCIAL'!R153),"",IF(CO153="","VER RESULTADOS",(CP153/CO153)))</f>
        <v/>
      </c>
      <c r="CS153" s="128"/>
    </row>
    <row r="154" spans="1:97" s="99" customFormat="1" ht="18.75" customHeight="1" x14ac:dyDescent="0.3">
      <c r="A154" s="308"/>
      <c r="B154" s="308"/>
      <c r="C154" s="45"/>
      <c r="D154" s="44"/>
      <c r="E154" s="131"/>
      <c r="F154" s="292"/>
      <c r="G154" s="293"/>
      <c r="H154" s="46"/>
      <c r="I154" s="46"/>
      <c r="J154" s="275"/>
      <c r="K154" s="276"/>
      <c r="L154" s="56"/>
      <c r="M154" s="56"/>
      <c r="N154" s="56"/>
      <c r="O154" s="56"/>
      <c r="P154" s="56"/>
      <c r="Q154" s="56"/>
      <c r="R154" s="56"/>
      <c r="S154" s="110" t="str">
        <f t="shared" si="66"/>
        <v/>
      </c>
      <c r="T154" s="110">
        <f t="shared" si="67"/>
        <v>0</v>
      </c>
      <c r="U154" s="111" t="str">
        <f t="shared" si="68"/>
        <v/>
      </c>
      <c r="V154" s="111" t="str">
        <f t="shared" si="69"/>
        <v/>
      </c>
      <c r="W154" s="112">
        <f t="shared" si="70"/>
        <v>0</v>
      </c>
      <c r="X154" s="182" t="str">
        <f t="shared" si="71"/>
        <v/>
      </c>
      <c r="Y154" s="150"/>
      <c r="Z154" s="54"/>
      <c r="AA154" s="54"/>
      <c r="AB154" s="49">
        <f t="shared" si="72"/>
        <v>0</v>
      </c>
      <c r="AC154" s="54"/>
      <c r="AD154" s="54"/>
      <c r="AE154" s="49">
        <f t="shared" si="73"/>
        <v>0</v>
      </c>
      <c r="AF154" s="54"/>
      <c r="AG154" s="54"/>
      <c r="AH154" s="49">
        <f t="shared" si="74"/>
        <v>0</v>
      </c>
      <c r="AI154" s="54"/>
      <c r="AJ154" s="54"/>
      <c r="AK154" s="49">
        <f t="shared" si="75"/>
        <v>0</v>
      </c>
      <c r="AL154" s="54"/>
      <c r="AM154" s="54"/>
      <c r="AN154" s="49">
        <f t="shared" si="76"/>
        <v>0</v>
      </c>
      <c r="AO154" s="151">
        <f t="shared" si="77"/>
        <v>0</v>
      </c>
      <c r="AP154" s="54"/>
      <c r="AQ154" s="54"/>
      <c r="AR154" s="49">
        <f t="shared" si="78"/>
        <v>0</v>
      </c>
      <c r="AS154" s="54"/>
      <c r="AT154" s="54"/>
      <c r="AU154" s="49">
        <f t="shared" si="79"/>
        <v>0</v>
      </c>
      <c r="AV154" s="54"/>
      <c r="AW154" s="54"/>
      <c r="AX154" s="49">
        <f t="shared" si="80"/>
        <v>0</v>
      </c>
      <c r="AY154" s="54"/>
      <c r="AZ154" s="54"/>
      <c r="BA154" s="49">
        <f t="shared" si="81"/>
        <v>0</v>
      </c>
      <c r="BB154" s="54"/>
      <c r="BC154" s="54"/>
      <c r="BD154" s="49">
        <f t="shared" si="82"/>
        <v>0</v>
      </c>
      <c r="BE154" s="152">
        <f t="shared" si="83"/>
        <v>0</v>
      </c>
      <c r="BF154" s="153"/>
      <c r="BG154" s="153"/>
      <c r="BH154" s="18">
        <f t="shared" si="84"/>
        <v>0</v>
      </c>
      <c r="BI154" s="153"/>
      <c r="BJ154" s="153"/>
      <c r="BK154" s="18">
        <f t="shared" si="85"/>
        <v>0</v>
      </c>
      <c r="BL154" s="153"/>
      <c r="BM154" s="153"/>
      <c r="BN154" s="18">
        <f t="shared" si="86"/>
        <v>0</v>
      </c>
      <c r="BO154" s="153"/>
      <c r="BP154" s="153"/>
      <c r="BQ154" s="18">
        <f t="shared" si="87"/>
        <v>0</v>
      </c>
      <c r="BR154" s="153"/>
      <c r="BS154" s="153"/>
      <c r="BT154" s="18">
        <f t="shared" si="88"/>
        <v>0</v>
      </c>
      <c r="BU154" s="152">
        <f t="shared" si="89"/>
        <v>0</v>
      </c>
      <c r="BV154" s="48"/>
      <c r="BW154" s="48"/>
      <c r="BX154" s="48"/>
      <c r="BY154" s="48"/>
      <c r="BZ154" s="48"/>
      <c r="CA154" s="48"/>
      <c r="CB154" s="48"/>
      <c r="CC154" s="48"/>
      <c r="CD154" s="48"/>
      <c r="CE154" s="48"/>
      <c r="CF154" s="48"/>
      <c r="CG154" s="48"/>
      <c r="CH154" s="48"/>
      <c r="CI154" s="48"/>
      <c r="CJ154" s="113">
        <f t="shared" si="90"/>
        <v>0</v>
      </c>
      <c r="CK154" s="152">
        <f t="shared" si="91"/>
        <v>0</v>
      </c>
      <c r="CL154" s="154"/>
      <c r="CM154" s="156" t="str">
        <f t="shared" si="64"/>
        <v/>
      </c>
      <c r="CN154" s="157" t="str">
        <f t="shared" si="65"/>
        <v/>
      </c>
      <c r="CO154" s="157" t="str">
        <f t="shared" si="92"/>
        <v/>
      </c>
      <c r="CP154" s="151">
        <f t="shared" si="93"/>
        <v>0</v>
      </c>
      <c r="CQ154" s="73" t="str">
        <f>IF(ISBLANK('ÁREA MEJORA COMPETENCIAL'!R154),"",IF(CO154="","",SUM(CP154,-CO154)))</f>
        <v/>
      </c>
      <c r="CR154" s="224" t="str">
        <f>IF(ISBLANK('ÁREA MEJORA COMPETENCIAL'!R154),"",IF(CO154="","VER RESULTADOS",(CP154/CO154)))</f>
        <v/>
      </c>
      <c r="CS154" s="128"/>
    </row>
    <row r="155" spans="1:97" s="99" customFormat="1" ht="18.75" customHeight="1" x14ac:dyDescent="0.3">
      <c r="A155" s="308"/>
      <c r="B155" s="308"/>
      <c r="C155" s="45"/>
      <c r="D155" s="44"/>
      <c r="E155" s="131"/>
      <c r="F155" s="292"/>
      <c r="G155" s="293"/>
      <c r="H155" s="46"/>
      <c r="I155" s="46"/>
      <c r="J155" s="275"/>
      <c r="K155" s="276"/>
      <c r="L155" s="56"/>
      <c r="M155" s="56"/>
      <c r="N155" s="56"/>
      <c r="O155" s="56"/>
      <c r="P155" s="56"/>
      <c r="Q155" s="56"/>
      <c r="R155" s="56"/>
      <c r="S155" s="110" t="str">
        <f t="shared" si="66"/>
        <v/>
      </c>
      <c r="T155" s="110">
        <f t="shared" si="67"/>
        <v>0</v>
      </c>
      <c r="U155" s="111" t="str">
        <f t="shared" si="68"/>
        <v/>
      </c>
      <c r="V155" s="111" t="str">
        <f t="shared" si="69"/>
        <v/>
      </c>
      <c r="W155" s="112">
        <f t="shared" si="70"/>
        <v>0</v>
      </c>
      <c r="X155" s="182" t="str">
        <f t="shared" si="71"/>
        <v/>
      </c>
      <c r="Y155" s="150"/>
      <c r="Z155" s="54"/>
      <c r="AA155" s="54"/>
      <c r="AB155" s="49">
        <f t="shared" si="72"/>
        <v>0</v>
      </c>
      <c r="AC155" s="54"/>
      <c r="AD155" s="54"/>
      <c r="AE155" s="49">
        <f t="shared" si="73"/>
        <v>0</v>
      </c>
      <c r="AF155" s="54"/>
      <c r="AG155" s="54"/>
      <c r="AH155" s="49">
        <f t="shared" si="74"/>
        <v>0</v>
      </c>
      <c r="AI155" s="54"/>
      <c r="AJ155" s="54"/>
      <c r="AK155" s="49">
        <f t="shared" si="75"/>
        <v>0</v>
      </c>
      <c r="AL155" s="54"/>
      <c r="AM155" s="54"/>
      <c r="AN155" s="49">
        <f t="shared" si="76"/>
        <v>0</v>
      </c>
      <c r="AO155" s="151">
        <f t="shared" si="77"/>
        <v>0</v>
      </c>
      <c r="AP155" s="54"/>
      <c r="AQ155" s="54"/>
      <c r="AR155" s="49">
        <f t="shared" si="78"/>
        <v>0</v>
      </c>
      <c r="AS155" s="54"/>
      <c r="AT155" s="54"/>
      <c r="AU155" s="49">
        <f t="shared" si="79"/>
        <v>0</v>
      </c>
      <c r="AV155" s="54"/>
      <c r="AW155" s="54"/>
      <c r="AX155" s="49">
        <f t="shared" si="80"/>
        <v>0</v>
      </c>
      <c r="AY155" s="54"/>
      <c r="AZ155" s="54"/>
      <c r="BA155" s="49">
        <f t="shared" si="81"/>
        <v>0</v>
      </c>
      <c r="BB155" s="54"/>
      <c r="BC155" s="54"/>
      <c r="BD155" s="49">
        <f t="shared" si="82"/>
        <v>0</v>
      </c>
      <c r="BE155" s="152">
        <f t="shared" si="83"/>
        <v>0</v>
      </c>
      <c r="BF155" s="153"/>
      <c r="BG155" s="153"/>
      <c r="BH155" s="18">
        <f t="shared" si="84"/>
        <v>0</v>
      </c>
      <c r="BI155" s="153"/>
      <c r="BJ155" s="153"/>
      <c r="BK155" s="18">
        <f t="shared" si="85"/>
        <v>0</v>
      </c>
      <c r="BL155" s="153"/>
      <c r="BM155" s="153"/>
      <c r="BN155" s="18">
        <f t="shared" si="86"/>
        <v>0</v>
      </c>
      <c r="BO155" s="153"/>
      <c r="BP155" s="153"/>
      <c r="BQ155" s="18">
        <f t="shared" si="87"/>
        <v>0</v>
      </c>
      <c r="BR155" s="153"/>
      <c r="BS155" s="153"/>
      <c r="BT155" s="18">
        <f t="shared" si="88"/>
        <v>0</v>
      </c>
      <c r="BU155" s="152">
        <f t="shared" si="89"/>
        <v>0</v>
      </c>
      <c r="BV155" s="48"/>
      <c r="BW155" s="48"/>
      <c r="BX155" s="48"/>
      <c r="BY155" s="48"/>
      <c r="BZ155" s="48"/>
      <c r="CA155" s="48"/>
      <c r="CB155" s="48"/>
      <c r="CC155" s="48"/>
      <c r="CD155" s="48"/>
      <c r="CE155" s="48"/>
      <c r="CF155" s="48"/>
      <c r="CG155" s="48"/>
      <c r="CH155" s="48"/>
      <c r="CI155" s="48"/>
      <c r="CJ155" s="113">
        <f t="shared" si="90"/>
        <v>0</v>
      </c>
      <c r="CK155" s="152">
        <f t="shared" si="91"/>
        <v>0</v>
      </c>
      <c r="CL155" s="154"/>
      <c r="CM155" s="156" t="str">
        <f t="shared" si="64"/>
        <v/>
      </c>
      <c r="CN155" s="157" t="str">
        <f t="shared" si="65"/>
        <v/>
      </c>
      <c r="CO155" s="157" t="str">
        <f t="shared" si="92"/>
        <v/>
      </c>
      <c r="CP155" s="151">
        <f t="shared" si="93"/>
        <v>0</v>
      </c>
      <c r="CQ155" s="73" t="str">
        <f>IF(ISBLANK('ÁREA MEJORA COMPETENCIAL'!R155),"",IF(CO155="","",SUM(CP155,-CO155)))</f>
        <v/>
      </c>
      <c r="CR155" s="224" t="str">
        <f>IF(ISBLANK('ÁREA MEJORA COMPETENCIAL'!R155),"",IF(CO155="","VER RESULTADOS",(CP155/CO155)))</f>
        <v/>
      </c>
      <c r="CS155" s="128"/>
    </row>
    <row r="156" spans="1:97" s="99" customFormat="1" ht="18.75" customHeight="1" x14ac:dyDescent="0.3">
      <c r="A156" s="308"/>
      <c r="B156" s="308"/>
      <c r="C156" s="45"/>
      <c r="D156" s="44"/>
      <c r="E156" s="131"/>
      <c r="F156" s="292"/>
      <c r="G156" s="293"/>
      <c r="H156" s="46"/>
      <c r="I156" s="46"/>
      <c r="J156" s="275"/>
      <c r="K156" s="276"/>
      <c r="L156" s="56"/>
      <c r="M156" s="56"/>
      <c r="N156" s="56"/>
      <c r="O156" s="56"/>
      <c r="P156" s="56"/>
      <c r="Q156" s="56"/>
      <c r="R156" s="56"/>
      <c r="S156" s="110" t="str">
        <f t="shared" si="66"/>
        <v/>
      </c>
      <c r="T156" s="110">
        <f t="shared" si="67"/>
        <v>0</v>
      </c>
      <c r="U156" s="111" t="str">
        <f t="shared" si="68"/>
        <v/>
      </c>
      <c r="V156" s="111" t="str">
        <f t="shared" si="69"/>
        <v/>
      </c>
      <c r="W156" s="112">
        <f t="shared" si="70"/>
        <v>0</v>
      </c>
      <c r="X156" s="182" t="str">
        <f t="shared" si="71"/>
        <v/>
      </c>
      <c r="Y156" s="150"/>
      <c r="Z156" s="54"/>
      <c r="AA156" s="54"/>
      <c r="AB156" s="49">
        <f t="shared" si="72"/>
        <v>0</v>
      </c>
      <c r="AC156" s="54"/>
      <c r="AD156" s="54"/>
      <c r="AE156" s="49">
        <f t="shared" si="73"/>
        <v>0</v>
      </c>
      <c r="AF156" s="54"/>
      <c r="AG156" s="54"/>
      <c r="AH156" s="49">
        <f t="shared" si="74"/>
        <v>0</v>
      </c>
      <c r="AI156" s="54"/>
      <c r="AJ156" s="54"/>
      <c r="AK156" s="49">
        <f t="shared" si="75"/>
        <v>0</v>
      </c>
      <c r="AL156" s="54"/>
      <c r="AM156" s="54"/>
      <c r="AN156" s="49">
        <f t="shared" si="76"/>
        <v>0</v>
      </c>
      <c r="AO156" s="151">
        <f t="shared" si="77"/>
        <v>0</v>
      </c>
      <c r="AP156" s="54"/>
      <c r="AQ156" s="54"/>
      <c r="AR156" s="49">
        <f t="shared" si="78"/>
        <v>0</v>
      </c>
      <c r="AS156" s="54"/>
      <c r="AT156" s="54"/>
      <c r="AU156" s="49">
        <f t="shared" si="79"/>
        <v>0</v>
      </c>
      <c r="AV156" s="54"/>
      <c r="AW156" s="54"/>
      <c r="AX156" s="49">
        <f t="shared" si="80"/>
        <v>0</v>
      </c>
      <c r="AY156" s="54"/>
      <c r="AZ156" s="54"/>
      <c r="BA156" s="49">
        <f t="shared" si="81"/>
        <v>0</v>
      </c>
      <c r="BB156" s="54"/>
      <c r="BC156" s="54"/>
      <c r="BD156" s="49">
        <f t="shared" si="82"/>
        <v>0</v>
      </c>
      <c r="BE156" s="152">
        <f t="shared" si="83"/>
        <v>0</v>
      </c>
      <c r="BF156" s="153"/>
      <c r="BG156" s="153"/>
      <c r="BH156" s="18">
        <f t="shared" si="84"/>
        <v>0</v>
      </c>
      <c r="BI156" s="153"/>
      <c r="BJ156" s="153"/>
      <c r="BK156" s="18">
        <f t="shared" si="85"/>
        <v>0</v>
      </c>
      <c r="BL156" s="153"/>
      <c r="BM156" s="153"/>
      <c r="BN156" s="18">
        <f t="shared" si="86"/>
        <v>0</v>
      </c>
      <c r="BO156" s="153"/>
      <c r="BP156" s="153"/>
      <c r="BQ156" s="18">
        <f t="shared" si="87"/>
        <v>0</v>
      </c>
      <c r="BR156" s="153"/>
      <c r="BS156" s="153"/>
      <c r="BT156" s="18">
        <f t="shared" si="88"/>
        <v>0</v>
      </c>
      <c r="BU156" s="152">
        <f t="shared" si="89"/>
        <v>0</v>
      </c>
      <c r="BV156" s="48"/>
      <c r="BW156" s="48"/>
      <c r="BX156" s="48"/>
      <c r="BY156" s="48"/>
      <c r="BZ156" s="48"/>
      <c r="CA156" s="48"/>
      <c r="CB156" s="48"/>
      <c r="CC156" s="48"/>
      <c r="CD156" s="48"/>
      <c r="CE156" s="48"/>
      <c r="CF156" s="48"/>
      <c r="CG156" s="48"/>
      <c r="CH156" s="48"/>
      <c r="CI156" s="48"/>
      <c r="CJ156" s="113">
        <f t="shared" si="90"/>
        <v>0</v>
      </c>
      <c r="CK156" s="152">
        <f t="shared" si="91"/>
        <v>0</v>
      </c>
      <c r="CL156" s="154"/>
      <c r="CM156" s="156" t="str">
        <f t="shared" si="64"/>
        <v/>
      </c>
      <c r="CN156" s="157" t="str">
        <f t="shared" si="65"/>
        <v/>
      </c>
      <c r="CO156" s="157" t="str">
        <f t="shared" si="92"/>
        <v/>
      </c>
      <c r="CP156" s="151">
        <f t="shared" si="93"/>
        <v>0</v>
      </c>
      <c r="CQ156" s="73" t="str">
        <f>IF(ISBLANK('ÁREA MEJORA COMPETENCIAL'!R156),"",IF(CO156="","",SUM(CP156,-CO156)))</f>
        <v/>
      </c>
      <c r="CR156" s="224" t="str">
        <f>IF(ISBLANK('ÁREA MEJORA COMPETENCIAL'!R156),"",IF(CO156="","VER RESULTADOS",(CP156/CO156)))</f>
        <v/>
      </c>
      <c r="CS156" s="128"/>
    </row>
    <row r="157" spans="1:97" s="99" customFormat="1" ht="18.75" customHeight="1" x14ac:dyDescent="0.3">
      <c r="A157" s="308"/>
      <c r="B157" s="308"/>
      <c r="C157" s="45"/>
      <c r="D157" s="44"/>
      <c r="E157" s="131"/>
      <c r="F157" s="292"/>
      <c r="G157" s="293"/>
      <c r="H157" s="46"/>
      <c r="I157" s="46"/>
      <c r="J157" s="275"/>
      <c r="K157" s="276"/>
      <c r="L157" s="56"/>
      <c r="M157" s="56"/>
      <c r="N157" s="56"/>
      <c r="O157" s="56"/>
      <c r="P157" s="56"/>
      <c r="Q157" s="56"/>
      <c r="R157" s="56"/>
      <c r="S157" s="110" t="str">
        <f t="shared" si="66"/>
        <v/>
      </c>
      <c r="T157" s="110">
        <f t="shared" si="67"/>
        <v>0</v>
      </c>
      <c r="U157" s="111" t="str">
        <f t="shared" si="68"/>
        <v/>
      </c>
      <c r="V157" s="111" t="str">
        <f t="shared" si="69"/>
        <v/>
      </c>
      <c r="W157" s="112">
        <f t="shared" si="70"/>
        <v>0</v>
      </c>
      <c r="X157" s="182" t="str">
        <f t="shared" si="71"/>
        <v/>
      </c>
      <c r="Y157" s="150"/>
      <c r="Z157" s="54"/>
      <c r="AA157" s="54"/>
      <c r="AB157" s="49">
        <f t="shared" si="72"/>
        <v>0</v>
      </c>
      <c r="AC157" s="54"/>
      <c r="AD157" s="54"/>
      <c r="AE157" s="49">
        <f t="shared" si="73"/>
        <v>0</v>
      </c>
      <c r="AF157" s="54"/>
      <c r="AG157" s="54"/>
      <c r="AH157" s="49">
        <f t="shared" si="74"/>
        <v>0</v>
      </c>
      <c r="AI157" s="54"/>
      <c r="AJ157" s="54"/>
      <c r="AK157" s="49">
        <f t="shared" si="75"/>
        <v>0</v>
      </c>
      <c r="AL157" s="54"/>
      <c r="AM157" s="54"/>
      <c r="AN157" s="49">
        <f t="shared" si="76"/>
        <v>0</v>
      </c>
      <c r="AO157" s="151">
        <f t="shared" si="77"/>
        <v>0</v>
      </c>
      <c r="AP157" s="54"/>
      <c r="AQ157" s="54"/>
      <c r="AR157" s="49">
        <f t="shared" si="78"/>
        <v>0</v>
      </c>
      <c r="AS157" s="54"/>
      <c r="AT157" s="54"/>
      <c r="AU157" s="49">
        <f t="shared" si="79"/>
        <v>0</v>
      </c>
      <c r="AV157" s="54"/>
      <c r="AW157" s="54"/>
      <c r="AX157" s="49">
        <f t="shared" si="80"/>
        <v>0</v>
      </c>
      <c r="AY157" s="54"/>
      <c r="AZ157" s="54"/>
      <c r="BA157" s="49">
        <f t="shared" si="81"/>
        <v>0</v>
      </c>
      <c r="BB157" s="54"/>
      <c r="BC157" s="54"/>
      <c r="BD157" s="49">
        <f t="shared" si="82"/>
        <v>0</v>
      </c>
      <c r="BE157" s="152">
        <f t="shared" si="83"/>
        <v>0</v>
      </c>
      <c r="BF157" s="153"/>
      <c r="BG157" s="153"/>
      <c r="BH157" s="18">
        <f t="shared" si="84"/>
        <v>0</v>
      </c>
      <c r="BI157" s="153"/>
      <c r="BJ157" s="153"/>
      <c r="BK157" s="18">
        <f t="shared" si="85"/>
        <v>0</v>
      </c>
      <c r="BL157" s="153"/>
      <c r="BM157" s="153"/>
      <c r="BN157" s="18">
        <f t="shared" si="86"/>
        <v>0</v>
      </c>
      <c r="BO157" s="153"/>
      <c r="BP157" s="153"/>
      <c r="BQ157" s="18">
        <f t="shared" si="87"/>
        <v>0</v>
      </c>
      <c r="BR157" s="153"/>
      <c r="BS157" s="153"/>
      <c r="BT157" s="18">
        <f t="shared" si="88"/>
        <v>0</v>
      </c>
      <c r="BU157" s="152">
        <f t="shared" si="89"/>
        <v>0</v>
      </c>
      <c r="BV157" s="48"/>
      <c r="BW157" s="48"/>
      <c r="BX157" s="48"/>
      <c r="BY157" s="48"/>
      <c r="BZ157" s="48"/>
      <c r="CA157" s="48"/>
      <c r="CB157" s="48"/>
      <c r="CC157" s="48"/>
      <c r="CD157" s="48"/>
      <c r="CE157" s="48"/>
      <c r="CF157" s="48"/>
      <c r="CG157" s="48"/>
      <c r="CH157" s="48"/>
      <c r="CI157" s="48"/>
      <c r="CJ157" s="113">
        <f t="shared" si="90"/>
        <v>0</v>
      </c>
      <c r="CK157" s="152">
        <f t="shared" si="91"/>
        <v>0</v>
      </c>
      <c r="CL157" s="154"/>
      <c r="CM157" s="156" t="str">
        <f t="shared" si="64"/>
        <v/>
      </c>
      <c r="CN157" s="157" t="str">
        <f t="shared" si="65"/>
        <v/>
      </c>
      <c r="CO157" s="157" t="str">
        <f t="shared" si="92"/>
        <v/>
      </c>
      <c r="CP157" s="151">
        <f t="shared" si="93"/>
        <v>0</v>
      </c>
      <c r="CQ157" s="73" t="str">
        <f>IF(ISBLANK('ÁREA MEJORA COMPETENCIAL'!R157),"",IF(CO157="","",SUM(CP157,-CO157)))</f>
        <v/>
      </c>
      <c r="CR157" s="224" t="str">
        <f>IF(ISBLANK('ÁREA MEJORA COMPETENCIAL'!R157),"",IF(CO157="","VER RESULTADOS",(CP157/CO157)))</f>
        <v/>
      </c>
      <c r="CS157" s="128"/>
    </row>
    <row r="158" spans="1:97" s="99" customFormat="1" ht="18.75" customHeight="1" x14ac:dyDescent="0.3">
      <c r="A158" s="308"/>
      <c r="B158" s="308"/>
      <c r="C158" s="45"/>
      <c r="D158" s="44"/>
      <c r="E158" s="131"/>
      <c r="F158" s="292"/>
      <c r="G158" s="293"/>
      <c r="H158" s="46"/>
      <c r="I158" s="46"/>
      <c r="J158" s="275"/>
      <c r="K158" s="276"/>
      <c r="L158" s="56"/>
      <c r="M158" s="56"/>
      <c r="N158" s="56"/>
      <c r="O158" s="56"/>
      <c r="P158" s="56"/>
      <c r="Q158" s="56"/>
      <c r="R158" s="56"/>
      <c r="S158" s="110" t="str">
        <f t="shared" si="66"/>
        <v/>
      </c>
      <c r="T158" s="110">
        <f t="shared" si="67"/>
        <v>0</v>
      </c>
      <c r="U158" s="111" t="str">
        <f t="shared" si="68"/>
        <v/>
      </c>
      <c r="V158" s="111" t="str">
        <f t="shared" si="69"/>
        <v/>
      </c>
      <c r="W158" s="112">
        <f t="shared" si="70"/>
        <v>0</v>
      </c>
      <c r="X158" s="182" t="str">
        <f t="shared" si="71"/>
        <v/>
      </c>
      <c r="Y158" s="150"/>
      <c r="Z158" s="54"/>
      <c r="AA158" s="54"/>
      <c r="AB158" s="49">
        <f t="shared" si="72"/>
        <v>0</v>
      </c>
      <c r="AC158" s="54"/>
      <c r="AD158" s="54"/>
      <c r="AE158" s="49">
        <f t="shared" si="73"/>
        <v>0</v>
      </c>
      <c r="AF158" s="54"/>
      <c r="AG158" s="54"/>
      <c r="AH158" s="49">
        <f t="shared" si="74"/>
        <v>0</v>
      </c>
      <c r="AI158" s="54"/>
      <c r="AJ158" s="54"/>
      <c r="AK158" s="49">
        <f t="shared" si="75"/>
        <v>0</v>
      </c>
      <c r="AL158" s="54"/>
      <c r="AM158" s="54"/>
      <c r="AN158" s="49">
        <f t="shared" si="76"/>
        <v>0</v>
      </c>
      <c r="AO158" s="151">
        <f t="shared" si="77"/>
        <v>0</v>
      </c>
      <c r="AP158" s="54"/>
      <c r="AQ158" s="54"/>
      <c r="AR158" s="49">
        <f t="shared" si="78"/>
        <v>0</v>
      </c>
      <c r="AS158" s="54"/>
      <c r="AT158" s="54"/>
      <c r="AU158" s="49">
        <f t="shared" si="79"/>
        <v>0</v>
      </c>
      <c r="AV158" s="54"/>
      <c r="AW158" s="54"/>
      <c r="AX158" s="49">
        <f t="shared" si="80"/>
        <v>0</v>
      </c>
      <c r="AY158" s="54"/>
      <c r="AZ158" s="54"/>
      <c r="BA158" s="49">
        <f t="shared" si="81"/>
        <v>0</v>
      </c>
      <c r="BB158" s="54"/>
      <c r="BC158" s="54"/>
      <c r="BD158" s="49">
        <f t="shared" si="82"/>
        <v>0</v>
      </c>
      <c r="BE158" s="152">
        <f t="shared" si="83"/>
        <v>0</v>
      </c>
      <c r="BF158" s="153"/>
      <c r="BG158" s="153"/>
      <c r="BH158" s="18">
        <f t="shared" si="84"/>
        <v>0</v>
      </c>
      <c r="BI158" s="153"/>
      <c r="BJ158" s="153"/>
      <c r="BK158" s="18">
        <f t="shared" si="85"/>
        <v>0</v>
      </c>
      <c r="BL158" s="153"/>
      <c r="BM158" s="153"/>
      <c r="BN158" s="18">
        <f t="shared" si="86"/>
        <v>0</v>
      </c>
      <c r="BO158" s="153"/>
      <c r="BP158" s="153"/>
      <c r="BQ158" s="18">
        <f t="shared" si="87"/>
        <v>0</v>
      </c>
      <c r="BR158" s="153"/>
      <c r="BS158" s="153"/>
      <c r="BT158" s="18">
        <f t="shared" si="88"/>
        <v>0</v>
      </c>
      <c r="BU158" s="152">
        <f t="shared" si="89"/>
        <v>0</v>
      </c>
      <c r="BV158" s="48"/>
      <c r="BW158" s="48"/>
      <c r="BX158" s="48"/>
      <c r="BY158" s="48"/>
      <c r="BZ158" s="48"/>
      <c r="CA158" s="48"/>
      <c r="CB158" s="48"/>
      <c r="CC158" s="48"/>
      <c r="CD158" s="48"/>
      <c r="CE158" s="48"/>
      <c r="CF158" s="48"/>
      <c r="CG158" s="48"/>
      <c r="CH158" s="48"/>
      <c r="CI158" s="48"/>
      <c r="CJ158" s="113">
        <f t="shared" si="90"/>
        <v>0</v>
      </c>
      <c r="CK158" s="152">
        <f t="shared" si="91"/>
        <v>0</v>
      </c>
      <c r="CL158" s="154"/>
      <c r="CM158" s="156" t="str">
        <f t="shared" si="64"/>
        <v/>
      </c>
      <c r="CN158" s="157" t="str">
        <f t="shared" si="65"/>
        <v/>
      </c>
      <c r="CO158" s="157" t="str">
        <f t="shared" si="92"/>
        <v/>
      </c>
      <c r="CP158" s="151">
        <f t="shared" si="93"/>
        <v>0</v>
      </c>
      <c r="CQ158" s="73" t="str">
        <f>IF(ISBLANK('ÁREA MEJORA COMPETENCIAL'!R158),"",IF(CO158="","",SUM(CP158,-CO158)))</f>
        <v/>
      </c>
      <c r="CR158" s="224" t="str">
        <f>IF(ISBLANK('ÁREA MEJORA COMPETENCIAL'!R158),"",IF(CO158="","VER RESULTADOS",(CP158/CO158)))</f>
        <v/>
      </c>
      <c r="CS158" s="128"/>
    </row>
    <row r="159" spans="1:97" s="99" customFormat="1" ht="18.75" customHeight="1" x14ac:dyDescent="0.3">
      <c r="A159" s="308"/>
      <c r="B159" s="308"/>
      <c r="C159" s="45"/>
      <c r="D159" s="44"/>
      <c r="E159" s="131"/>
      <c r="F159" s="292"/>
      <c r="G159" s="293"/>
      <c r="H159" s="46"/>
      <c r="I159" s="46"/>
      <c r="J159" s="275"/>
      <c r="K159" s="276"/>
      <c r="L159" s="56"/>
      <c r="M159" s="56"/>
      <c r="N159" s="56"/>
      <c r="O159" s="56"/>
      <c r="P159" s="56"/>
      <c r="Q159" s="56"/>
      <c r="R159" s="56"/>
      <c r="S159" s="110" t="str">
        <f t="shared" si="66"/>
        <v/>
      </c>
      <c r="T159" s="110">
        <f t="shared" si="67"/>
        <v>0</v>
      </c>
      <c r="U159" s="111" t="str">
        <f t="shared" si="68"/>
        <v/>
      </c>
      <c r="V159" s="111" t="str">
        <f t="shared" si="69"/>
        <v/>
      </c>
      <c r="W159" s="112">
        <f t="shared" si="70"/>
        <v>0</v>
      </c>
      <c r="X159" s="182" t="str">
        <f t="shared" si="71"/>
        <v/>
      </c>
      <c r="Y159" s="150"/>
      <c r="Z159" s="54"/>
      <c r="AA159" s="54"/>
      <c r="AB159" s="49">
        <f t="shared" si="72"/>
        <v>0</v>
      </c>
      <c r="AC159" s="54"/>
      <c r="AD159" s="54"/>
      <c r="AE159" s="49">
        <f t="shared" si="73"/>
        <v>0</v>
      </c>
      <c r="AF159" s="54"/>
      <c r="AG159" s="54"/>
      <c r="AH159" s="49">
        <f t="shared" si="74"/>
        <v>0</v>
      </c>
      <c r="AI159" s="54"/>
      <c r="AJ159" s="54"/>
      <c r="AK159" s="49">
        <f t="shared" si="75"/>
        <v>0</v>
      </c>
      <c r="AL159" s="54"/>
      <c r="AM159" s="54"/>
      <c r="AN159" s="49">
        <f t="shared" si="76"/>
        <v>0</v>
      </c>
      <c r="AO159" s="151">
        <f t="shared" si="77"/>
        <v>0</v>
      </c>
      <c r="AP159" s="54"/>
      <c r="AQ159" s="54"/>
      <c r="AR159" s="49">
        <f t="shared" si="78"/>
        <v>0</v>
      </c>
      <c r="AS159" s="54"/>
      <c r="AT159" s="54"/>
      <c r="AU159" s="49">
        <f t="shared" si="79"/>
        <v>0</v>
      </c>
      <c r="AV159" s="54"/>
      <c r="AW159" s="54"/>
      <c r="AX159" s="49">
        <f t="shared" si="80"/>
        <v>0</v>
      </c>
      <c r="AY159" s="54"/>
      <c r="AZ159" s="54"/>
      <c r="BA159" s="49">
        <f t="shared" si="81"/>
        <v>0</v>
      </c>
      <c r="BB159" s="54"/>
      <c r="BC159" s="54"/>
      <c r="BD159" s="49">
        <f t="shared" si="82"/>
        <v>0</v>
      </c>
      <c r="BE159" s="152">
        <f t="shared" si="83"/>
        <v>0</v>
      </c>
      <c r="BF159" s="153"/>
      <c r="BG159" s="153"/>
      <c r="BH159" s="18">
        <f t="shared" si="84"/>
        <v>0</v>
      </c>
      <c r="BI159" s="153"/>
      <c r="BJ159" s="153"/>
      <c r="BK159" s="18">
        <f t="shared" si="85"/>
        <v>0</v>
      </c>
      <c r="BL159" s="153"/>
      <c r="BM159" s="153"/>
      <c r="BN159" s="18">
        <f t="shared" si="86"/>
        <v>0</v>
      </c>
      <c r="BO159" s="153"/>
      <c r="BP159" s="153"/>
      <c r="BQ159" s="18">
        <f t="shared" si="87"/>
        <v>0</v>
      </c>
      <c r="BR159" s="153"/>
      <c r="BS159" s="153"/>
      <c r="BT159" s="18">
        <f t="shared" si="88"/>
        <v>0</v>
      </c>
      <c r="BU159" s="152">
        <f t="shared" si="89"/>
        <v>0</v>
      </c>
      <c r="BV159" s="48"/>
      <c r="BW159" s="48"/>
      <c r="BX159" s="48"/>
      <c r="BY159" s="48"/>
      <c r="BZ159" s="48"/>
      <c r="CA159" s="48"/>
      <c r="CB159" s="48"/>
      <c r="CC159" s="48"/>
      <c r="CD159" s="48"/>
      <c r="CE159" s="48"/>
      <c r="CF159" s="48"/>
      <c r="CG159" s="48"/>
      <c r="CH159" s="48"/>
      <c r="CI159" s="48"/>
      <c r="CJ159" s="113">
        <f t="shared" si="90"/>
        <v>0</v>
      </c>
      <c r="CK159" s="152">
        <f t="shared" si="91"/>
        <v>0</v>
      </c>
      <c r="CL159" s="154"/>
      <c r="CM159" s="156" t="str">
        <f t="shared" si="64"/>
        <v/>
      </c>
      <c r="CN159" s="157" t="str">
        <f t="shared" si="65"/>
        <v/>
      </c>
      <c r="CO159" s="157" t="str">
        <f t="shared" si="92"/>
        <v/>
      </c>
      <c r="CP159" s="151">
        <f t="shared" si="93"/>
        <v>0</v>
      </c>
      <c r="CQ159" s="73" t="str">
        <f>IF(ISBLANK('ÁREA MEJORA COMPETENCIAL'!R159),"",IF(CO159="","",SUM(CP159,-CO159)))</f>
        <v/>
      </c>
      <c r="CR159" s="224" t="str">
        <f>IF(ISBLANK('ÁREA MEJORA COMPETENCIAL'!R159),"",IF(CO159="","VER RESULTADOS",(CP159/CO159)))</f>
        <v/>
      </c>
      <c r="CS159" s="128"/>
    </row>
    <row r="160" spans="1:97" s="99" customFormat="1" ht="18" customHeight="1" x14ac:dyDescent="0.3">
      <c r="A160" s="308"/>
      <c r="B160" s="308"/>
      <c r="C160" s="45"/>
      <c r="D160" s="44"/>
      <c r="E160" s="131"/>
      <c r="F160" s="292"/>
      <c r="G160" s="293"/>
      <c r="H160" s="46"/>
      <c r="I160" s="46"/>
      <c r="J160" s="275"/>
      <c r="K160" s="276"/>
      <c r="L160" s="56"/>
      <c r="M160" s="56"/>
      <c r="N160" s="56"/>
      <c r="O160" s="56"/>
      <c r="P160" s="56"/>
      <c r="Q160" s="56"/>
      <c r="R160" s="56"/>
      <c r="S160" s="110" t="str">
        <f t="shared" si="66"/>
        <v/>
      </c>
      <c r="T160" s="110">
        <f t="shared" si="67"/>
        <v>0</v>
      </c>
      <c r="U160" s="111" t="str">
        <f t="shared" si="68"/>
        <v/>
      </c>
      <c r="V160" s="111" t="str">
        <f t="shared" si="69"/>
        <v/>
      </c>
      <c r="W160" s="112">
        <f t="shared" si="70"/>
        <v>0</v>
      </c>
      <c r="X160" s="182" t="str">
        <f t="shared" si="71"/>
        <v/>
      </c>
      <c r="Y160" s="150"/>
      <c r="Z160" s="54"/>
      <c r="AA160" s="54"/>
      <c r="AB160" s="49">
        <f t="shared" si="72"/>
        <v>0</v>
      </c>
      <c r="AC160" s="54"/>
      <c r="AD160" s="54"/>
      <c r="AE160" s="49">
        <f t="shared" si="73"/>
        <v>0</v>
      </c>
      <c r="AF160" s="54"/>
      <c r="AG160" s="54"/>
      <c r="AH160" s="49">
        <f t="shared" si="74"/>
        <v>0</v>
      </c>
      <c r="AI160" s="54"/>
      <c r="AJ160" s="54"/>
      <c r="AK160" s="49">
        <f t="shared" si="75"/>
        <v>0</v>
      </c>
      <c r="AL160" s="54"/>
      <c r="AM160" s="54"/>
      <c r="AN160" s="49">
        <f t="shared" si="76"/>
        <v>0</v>
      </c>
      <c r="AO160" s="151">
        <f t="shared" si="77"/>
        <v>0</v>
      </c>
      <c r="AP160" s="54"/>
      <c r="AQ160" s="54"/>
      <c r="AR160" s="49">
        <f t="shared" si="78"/>
        <v>0</v>
      </c>
      <c r="AS160" s="54"/>
      <c r="AT160" s="54"/>
      <c r="AU160" s="49">
        <f t="shared" si="79"/>
        <v>0</v>
      </c>
      <c r="AV160" s="54"/>
      <c r="AW160" s="54"/>
      <c r="AX160" s="49">
        <f t="shared" si="80"/>
        <v>0</v>
      </c>
      <c r="AY160" s="54"/>
      <c r="AZ160" s="54"/>
      <c r="BA160" s="49">
        <f t="shared" si="81"/>
        <v>0</v>
      </c>
      <c r="BB160" s="54"/>
      <c r="BC160" s="54"/>
      <c r="BD160" s="49">
        <f t="shared" si="82"/>
        <v>0</v>
      </c>
      <c r="BE160" s="152">
        <f t="shared" si="83"/>
        <v>0</v>
      </c>
      <c r="BF160" s="153"/>
      <c r="BG160" s="153"/>
      <c r="BH160" s="18">
        <f t="shared" si="84"/>
        <v>0</v>
      </c>
      <c r="BI160" s="153"/>
      <c r="BJ160" s="153"/>
      <c r="BK160" s="18">
        <f t="shared" si="85"/>
        <v>0</v>
      </c>
      <c r="BL160" s="153"/>
      <c r="BM160" s="153"/>
      <c r="BN160" s="18">
        <f t="shared" si="86"/>
        <v>0</v>
      </c>
      <c r="BO160" s="153"/>
      <c r="BP160" s="153"/>
      <c r="BQ160" s="18">
        <f t="shared" si="87"/>
        <v>0</v>
      </c>
      <c r="BR160" s="153"/>
      <c r="BS160" s="153"/>
      <c r="BT160" s="18">
        <f t="shared" si="88"/>
        <v>0</v>
      </c>
      <c r="BU160" s="152">
        <f t="shared" si="89"/>
        <v>0</v>
      </c>
      <c r="BV160" s="48"/>
      <c r="BW160" s="48"/>
      <c r="BX160" s="48"/>
      <c r="BY160" s="48"/>
      <c r="BZ160" s="48"/>
      <c r="CA160" s="48"/>
      <c r="CB160" s="48"/>
      <c r="CC160" s="48"/>
      <c r="CD160" s="48"/>
      <c r="CE160" s="48"/>
      <c r="CF160" s="48"/>
      <c r="CG160" s="48"/>
      <c r="CH160" s="48"/>
      <c r="CI160" s="48"/>
      <c r="CJ160" s="113">
        <f t="shared" si="90"/>
        <v>0</v>
      </c>
      <c r="CK160" s="152">
        <f t="shared" si="91"/>
        <v>0</v>
      </c>
      <c r="CL160" s="154"/>
      <c r="CM160" s="156" t="str">
        <f t="shared" si="64"/>
        <v/>
      </c>
      <c r="CN160" s="157" t="str">
        <f t="shared" si="65"/>
        <v/>
      </c>
      <c r="CO160" s="157" t="str">
        <f t="shared" si="92"/>
        <v/>
      </c>
      <c r="CP160" s="151">
        <f t="shared" si="93"/>
        <v>0</v>
      </c>
      <c r="CQ160" s="73" t="str">
        <f>IF(ISBLANK('ÁREA MEJORA COMPETENCIAL'!R160),"",IF(CO160="","",SUM(CP160,-CO160)))</f>
        <v/>
      </c>
      <c r="CR160" s="224" t="str">
        <f>IF(ISBLANK('ÁREA MEJORA COMPETENCIAL'!R160),"",IF(CO160="","VER RESULTADOS",(CP160/CO160)))</f>
        <v/>
      </c>
      <c r="CS160" s="128"/>
    </row>
    <row r="161" spans="1:97" s="99" customFormat="1" ht="18" customHeight="1" x14ac:dyDescent="0.3">
      <c r="A161" s="308"/>
      <c r="B161" s="308"/>
      <c r="C161" s="45"/>
      <c r="D161" s="44"/>
      <c r="E161" s="131"/>
      <c r="F161" s="292"/>
      <c r="G161" s="293"/>
      <c r="H161" s="46"/>
      <c r="I161" s="46"/>
      <c r="J161" s="275"/>
      <c r="K161" s="276"/>
      <c r="L161" s="56"/>
      <c r="M161" s="56"/>
      <c r="N161" s="56"/>
      <c r="O161" s="56"/>
      <c r="P161" s="56"/>
      <c r="Q161" s="56"/>
      <c r="R161" s="56"/>
      <c r="S161" s="110" t="str">
        <f t="shared" si="66"/>
        <v/>
      </c>
      <c r="T161" s="110">
        <f t="shared" si="67"/>
        <v>0</v>
      </c>
      <c r="U161" s="111" t="str">
        <f t="shared" si="68"/>
        <v/>
      </c>
      <c r="V161" s="111" t="str">
        <f t="shared" si="69"/>
        <v/>
      </c>
      <c r="W161" s="112">
        <f t="shared" si="70"/>
        <v>0</v>
      </c>
      <c r="X161" s="182" t="str">
        <f t="shared" si="71"/>
        <v/>
      </c>
      <c r="Y161" s="150"/>
      <c r="Z161" s="54"/>
      <c r="AA161" s="54"/>
      <c r="AB161" s="49">
        <f t="shared" si="72"/>
        <v>0</v>
      </c>
      <c r="AC161" s="54"/>
      <c r="AD161" s="54"/>
      <c r="AE161" s="49">
        <f t="shared" si="73"/>
        <v>0</v>
      </c>
      <c r="AF161" s="54"/>
      <c r="AG161" s="54"/>
      <c r="AH161" s="49">
        <f t="shared" si="74"/>
        <v>0</v>
      </c>
      <c r="AI161" s="54"/>
      <c r="AJ161" s="54"/>
      <c r="AK161" s="49">
        <f t="shared" si="75"/>
        <v>0</v>
      </c>
      <c r="AL161" s="54"/>
      <c r="AM161" s="54"/>
      <c r="AN161" s="49">
        <f t="shared" si="76"/>
        <v>0</v>
      </c>
      <c r="AO161" s="151">
        <f t="shared" si="77"/>
        <v>0</v>
      </c>
      <c r="AP161" s="54"/>
      <c r="AQ161" s="54"/>
      <c r="AR161" s="49">
        <f t="shared" si="78"/>
        <v>0</v>
      </c>
      <c r="AS161" s="54"/>
      <c r="AT161" s="54"/>
      <c r="AU161" s="49">
        <f t="shared" si="79"/>
        <v>0</v>
      </c>
      <c r="AV161" s="54"/>
      <c r="AW161" s="54"/>
      <c r="AX161" s="49">
        <f t="shared" si="80"/>
        <v>0</v>
      </c>
      <c r="AY161" s="54"/>
      <c r="AZ161" s="54"/>
      <c r="BA161" s="49">
        <f t="shared" si="81"/>
        <v>0</v>
      </c>
      <c r="BB161" s="54"/>
      <c r="BC161" s="54"/>
      <c r="BD161" s="49">
        <f t="shared" si="82"/>
        <v>0</v>
      </c>
      <c r="BE161" s="152">
        <f t="shared" si="83"/>
        <v>0</v>
      </c>
      <c r="BF161" s="153"/>
      <c r="BG161" s="153"/>
      <c r="BH161" s="18">
        <f t="shared" si="84"/>
        <v>0</v>
      </c>
      <c r="BI161" s="153"/>
      <c r="BJ161" s="153"/>
      <c r="BK161" s="18">
        <f t="shared" si="85"/>
        <v>0</v>
      </c>
      <c r="BL161" s="153"/>
      <c r="BM161" s="153"/>
      <c r="BN161" s="18">
        <f t="shared" si="86"/>
        <v>0</v>
      </c>
      <c r="BO161" s="153"/>
      <c r="BP161" s="153"/>
      <c r="BQ161" s="18">
        <f t="shared" si="87"/>
        <v>0</v>
      </c>
      <c r="BR161" s="153"/>
      <c r="BS161" s="153"/>
      <c r="BT161" s="18">
        <f t="shared" si="88"/>
        <v>0</v>
      </c>
      <c r="BU161" s="152">
        <f t="shared" si="89"/>
        <v>0</v>
      </c>
      <c r="BV161" s="48"/>
      <c r="BW161" s="48"/>
      <c r="BX161" s="48"/>
      <c r="BY161" s="48"/>
      <c r="BZ161" s="48"/>
      <c r="CA161" s="48"/>
      <c r="CB161" s="48"/>
      <c r="CC161" s="48"/>
      <c r="CD161" s="48"/>
      <c r="CE161" s="48"/>
      <c r="CF161" s="48"/>
      <c r="CG161" s="48"/>
      <c r="CH161" s="48"/>
      <c r="CI161" s="48"/>
      <c r="CJ161" s="113">
        <f t="shared" si="90"/>
        <v>0</v>
      </c>
      <c r="CK161" s="152">
        <f t="shared" si="91"/>
        <v>0</v>
      </c>
      <c r="CL161" s="154"/>
      <c r="CM161" s="156" t="str">
        <f t="shared" si="64"/>
        <v/>
      </c>
      <c r="CN161" s="157" t="str">
        <f t="shared" si="65"/>
        <v/>
      </c>
      <c r="CO161" s="157" t="str">
        <f t="shared" si="92"/>
        <v/>
      </c>
      <c r="CP161" s="151">
        <f t="shared" si="93"/>
        <v>0</v>
      </c>
      <c r="CQ161" s="73" t="str">
        <f>IF(ISBLANK('ÁREA MEJORA COMPETENCIAL'!R161),"",IF(CO161="","",SUM(CP161,-CO161)))</f>
        <v/>
      </c>
      <c r="CR161" s="224" t="str">
        <f>IF(ISBLANK('ÁREA MEJORA COMPETENCIAL'!R161),"",IF(CO161="","VER RESULTADOS",(CP161/CO161)))</f>
        <v/>
      </c>
      <c r="CS161" s="128"/>
    </row>
    <row r="162" spans="1:97" s="99" customFormat="1" ht="16.2" customHeight="1" x14ac:dyDescent="0.3">
      <c r="A162" s="308"/>
      <c r="B162" s="308"/>
      <c r="C162" s="45"/>
      <c r="D162" s="44"/>
      <c r="E162" s="131"/>
      <c r="F162" s="292"/>
      <c r="G162" s="293"/>
      <c r="H162" s="46"/>
      <c r="I162" s="46"/>
      <c r="J162" s="275"/>
      <c r="K162" s="276"/>
      <c r="L162" s="56"/>
      <c r="M162" s="56"/>
      <c r="N162" s="56"/>
      <c r="O162" s="56"/>
      <c r="P162" s="56"/>
      <c r="Q162" s="56"/>
      <c r="R162" s="56"/>
      <c r="S162" s="110" t="str">
        <f t="shared" si="66"/>
        <v/>
      </c>
      <c r="T162" s="110">
        <f t="shared" si="67"/>
        <v>0</v>
      </c>
      <c r="U162" s="111" t="str">
        <f t="shared" si="68"/>
        <v/>
      </c>
      <c r="V162" s="111" t="str">
        <f t="shared" si="69"/>
        <v/>
      </c>
      <c r="W162" s="112">
        <f t="shared" si="70"/>
        <v>0</v>
      </c>
      <c r="X162" s="182" t="str">
        <f t="shared" si="71"/>
        <v/>
      </c>
      <c r="Y162" s="155"/>
      <c r="Z162" s="54"/>
      <c r="AA162" s="54"/>
      <c r="AB162" s="49">
        <f t="shared" si="72"/>
        <v>0</v>
      </c>
      <c r="AC162" s="54"/>
      <c r="AD162" s="54"/>
      <c r="AE162" s="49">
        <f t="shared" si="73"/>
        <v>0</v>
      </c>
      <c r="AF162" s="54"/>
      <c r="AG162" s="54"/>
      <c r="AH162" s="49">
        <f t="shared" si="74"/>
        <v>0</v>
      </c>
      <c r="AI162" s="54"/>
      <c r="AJ162" s="54"/>
      <c r="AK162" s="49">
        <f t="shared" si="75"/>
        <v>0</v>
      </c>
      <c r="AL162" s="54"/>
      <c r="AM162" s="54"/>
      <c r="AN162" s="49">
        <f t="shared" si="76"/>
        <v>0</v>
      </c>
      <c r="AO162" s="151">
        <f t="shared" si="77"/>
        <v>0</v>
      </c>
      <c r="AP162" s="54"/>
      <c r="AQ162" s="54"/>
      <c r="AR162" s="49">
        <f t="shared" si="78"/>
        <v>0</v>
      </c>
      <c r="AS162" s="54"/>
      <c r="AT162" s="54"/>
      <c r="AU162" s="49">
        <f t="shared" si="79"/>
        <v>0</v>
      </c>
      <c r="AV162" s="54"/>
      <c r="AW162" s="54"/>
      <c r="AX162" s="49">
        <f t="shared" si="80"/>
        <v>0</v>
      </c>
      <c r="AY162" s="54"/>
      <c r="AZ162" s="54"/>
      <c r="BA162" s="49">
        <f t="shared" si="81"/>
        <v>0</v>
      </c>
      <c r="BB162" s="54"/>
      <c r="BC162" s="54"/>
      <c r="BD162" s="49">
        <f t="shared" si="82"/>
        <v>0</v>
      </c>
      <c r="BE162" s="152">
        <f t="shared" si="83"/>
        <v>0</v>
      </c>
      <c r="BF162" s="153"/>
      <c r="BG162" s="153"/>
      <c r="BH162" s="18">
        <f t="shared" si="84"/>
        <v>0</v>
      </c>
      <c r="BI162" s="153"/>
      <c r="BJ162" s="153"/>
      <c r="BK162" s="18">
        <f t="shared" si="85"/>
        <v>0</v>
      </c>
      <c r="BL162" s="153"/>
      <c r="BM162" s="153"/>
      <c r="BN162" s="18">
        <f t="shared" si="86"/>
        <v>0</v>
      </c>
      <c r="BO162" s="153"/>
      <c r="BP162" s="153"/>
      <c r="BQ162" s="18">
        <f t="shared" si="87"/>
        <v>0</v>
      </c>
      <c r="BR162" s="153"/>
      <c r="BS162" s="153"/>
      <c r="BT162" s="18">
        <f t="shared" si="88"/>
        <v>0</v>
      </c>
      <c r="BU162" s="152">
        <f t="shared" si="89"/>
        <v>0</v>
      </c>
      <c r="BV162" s="48"/>
      <c r="BW162" s="48"/>
      <c r="BX162" s="48"/>
      <c r="BY162" s="48"/>
      <c r="BZ162" s="48"/>
      <c r="CA162" s="48"/>
      <c r="CB162" s="48"/>
      <c r="CC162" s="48"/>
      <c r="CD162" s="48"/>
      <c r="CE162" s="48"/>
      <c r="CF162" s="48"/>
      <c r="CG162" s="48"/>
      <c r="CH162" s="48"/>
      <c r="CI162" s="48"/>
      <c r="CJ162" s="113">
        <f t="shared" si="90"/>
        <v>0</v>
      </c>
      <c r="CK162" s="152">
        <f t="shared" si="91"/>
        <v>0</v>
      </c>
      <c r="CL162" s="154"/>
      <c r="CM162" s="156" t="str">
        <f t="shared" si="64"/>
        <v/>
      </c>
      <c r="CN162" s="157" t="str">
        <f t="shared" si="65"/>
        <v/>
      </c>
      <c r="CO162" s="157" t="str">
        <f t="shared" si="92"/>
        <v/>
      </c>
      <c r="CP162" s="151">
        <f t="shared" si="93"/>
        <v>0</v>
      </c>
      <c r="CQ162" s="73" t="str">
        <f>IF(ISBLANK('ÁREA MEJORA COMPETENCIAL'!R162),"",IF(CO162="","",SUM(CP162,-CO162)))</f>
        <v/>
      </c>
      <c r="CR162" s="224" t="str">
        <f>IF(ISBLANK('ÁREA MEJORA COMPETENCIAL'!R162),"",IF(CO162="","VER RESULTADOS",(CP162/CO162)))</f>
        <v/>
      </c>
      <c r="CS162" s="128"/>
    </row>
    <row r="163" spans="1:97" s="99" customFormat="1" ht="7.2" customHeight="1" x14ac:dyDescent="0.3">
      <c r="A163" s="277" t="s">
        <v>122</v>
      </c>
      <c r="B163" s="278"/>
      <c r="C163" s="283">
        <f>COUNTA(C10:C162)</f>
        <v>0</v>
      </c>
      <c r="D163" s="284"/>
      <c r="E163" s="127"/>
      <c r="F163" s="317" t="s">
        <v>26</v>
      </c>
      <c r="G163" s="317" t="s">
        <v>27</v>
      </c>
      <c r="H163" s="313">
        <f>COUNTIF(H10:H162,"SI")</f>
        <v>0</v>
      </c>
      <c r="I163" s="311">
        <f>COUNTIF(I10:I162,"SI")</f>
        <v>0</v>
      </c>
      <c r="J163" s="312" t="s">
        <v>46</v>
      </c>
      <c r="K163" s="313">
        <f>COUNTIF(J10:K162,"IMV")</f>
        <v>0</v>
      </c>
      <c r="L163" s="114"/>
      <c r="M163" s="114"/>
      <c r="N163" s="114"/>
      <c r="O163" s="114"/>
      <c r="P163" s="114"/>
      <c r="Q163" s="114"/>
      <c r="R163" s="114"/>
      <c r="S163" s="114"/>
      <c r="T163" s="114"/>
      <c r="U163" s="114"/>
      <c r="V163" s="114"/>
      <c r="W163" s="114"/>
      <c r="X163" s="114"/>
      <c r="Y163" s="130"/>
      <c r="Z163" s="114"/>
      <c r="AA163" s="115"/>
      <c r="AB163" s="310">
        <f>COUNTIF(AB10:AB162,"&gt;="&amp;Z8)</f>
        <v>0</v>
      </c>
      <c r="AC163" s="314"/>
      <c r="AD163" s="315"/>
      <c r="AE163" s="310">
        <f>COUNTIF(AE10:AE162,"&gt;="&amp;AC8)</f>
        <v>0</v>
      </c>
      <c r="AF163" s="314"/>
      <c r="AG163" s="315"/>
      <c r="AH163" s="310">
        <f>COUNTIF(AH10:AH162,"&gt;="&amp;AF8)</f>
        <v>0</v>
      </c>
      <c r="AI163" s="116"/>
      <c r="AJ163" s="116"/>
      <c r="AK163" s="310">
        <f>COUNTIF(AK10:AK162,"&gt;="&amp;AI8)</f>
        <v>0</v>
      </c>
      <c r="AL163" s="116"/>
      <c r="AM163" s="116"/>
      <c r="AN163" s="310">
        <f>COUNTIF(AN10:AN162,"&gt;="&amp;AL8)</f>
        <v>0</v>
      </c>
      <c r="AO163" s="312">
        <f>COUNTIF(AO10:AO162,"&gt;0")</f>
        <v>0</v>
      </c>
      <c r="AP163" s="314"/>
      <c r="AQ163" s="315"/>
      <c r="AR163" s="310">
        <f>COUNTIF(AR10:AR162,"&gt;="&amp;AP8)</f>
        <v>0</v>
      </c>
      <c r="AS163" s="314"/>
      <c r="AT163" s="315"/>
      <c r="AU163" s="310">
        <f>COUNTIF(AU10:AU162,"&gt;="&amp;AS8)</f>
        <v>0</v>
      </c>
      <c r="AV163" s="314"/>
      <c r="AW163" s="315"/>
      <c r="AX163" s="310">
        <f>COUNTIF(AX10:AX162,"&gt;="&amp;AV8)</f>
        <v>0</v>
      </c>
      <c r="AY163" s="314"/>
      <c r="AZ163" s="315"/>
      <c r="BA163" s="310">
        <f>COUNTIF(BA10:BA162,"&gt;="&amp;AY8)</f>
        <v>0</v>
      </c>
      <c r="BB163" s="314"/>
      <c r="BC163" s="315"/>
      <c r="BD163" s="310">
        <f>COUNTIF(BD10:BD162,"&gt;="&amp;BB8)</f>
        <v>0</v>
      </c>
      <c r="BE163" s="312">
        <f>COUNTIF(BE10:BE162,"&gt;0")</f>
        <v>0</v>
      </c>
      <c r="BF163" s="352"/>
      <c r="BG163" s="352"/>
      <c r="BH163" s="310">
        <f>COUNTIF(BH10:BH162,"&gt;="&amp;BF8)</f>
        <v>0</v>
      </c>
      <c r="BI163" s="117"/>
      <c r="BJ163" s="117"/>
      <c r="BK163" s="310">
        <f>COUNTIF(BK10:BK162,"&gt;="&amp;BI8)</f>
        <v>0</v>
      </c>
      <c r="BL163" s="117"/>
      <c r="BM163" s="117"/>
      <c r="BN163" s="310">
        <f>COUNTIF(BN10:BN162,"&gt;="&amp;BL8)</f>
        <v>0</v>
      </c>
      <c r="BO163" s="117"/>
      <c r="BP163" s="117"/>
      <c r="BQ163" s="310">
        <f>COUNTIF(BQ10:BQ162,"&gt;="&amp;BO8)</f>
        <v>0</v>
      </c>
      <c r="BR163" s="117"/>
      <c r="BS163" s="117"/>
      <c r="BT163" s="310">
        <f>COUNTIF(BT10:BT162,"&gt;="&amp;BR8)</f>
        <v>0</v>
      </c>
      <c r="BU163" s="350">
        <f>COUNTIF(BU10:BU162,"&gt;0")</f>
        <v>0</v>
      </c>
      <c r="BV163" s="310">
        <f>COUNTIF(BV10:BV162,"&gt;0")</f>
        <v>0</v>
      </c>
      <c r="BW163" s="310">
        <f>COUNTIF(BW10:BW162,"SI")</f>
        <v>0</v>
      </c>
      <c r="BX163" s="310">
        <f>COUNTIF(BX10:BX162,"&gt;0")</f>
        <v>0</v>
      </c>
      <c r="BY163" s="310">
        <f>COUNTIF(BY10:BY162,"SI")</f>
        <v>0</v>
      </c>
      <c r="BZ163" s="310">
        <f>COUNTIF(BZ10:BZ162,"&gt;0")</f>
        <v>0</v>
      </c>
      <c r="CA163" s="310">
        <f>COUNTIF(CA10:CA162,"SI")</f>
        <v>0</v>
      </c>
      <c r="CB163" s="310">
        <f>COUNTIF(CB10:CB162,"&gt;0")</f>
        <v>0</v>
      </c>
      <c r="CC163" s="310">
        <f>COUNTIF(CC10:CC162,"SI")</f>
        <v>0</v>
      </c>
      <c r="CD163" s="310">
        <f>COUNTIF(CD10:CD162,"&gt;0")</f>
        <v>0</v>
      </c>
      <c r="CE163" s="310">
        <f>COUNTIF(CE10:CE162,"SI")</f>
        <v>0</v>
      </c>
      <c r="CF163" s="310">
        <f>COUNTIF(CF10:CF162,"&gt;0")</f>
        <v>0</v>
      </c>
      <c r="CG163" s="310">
        <f>COUNTIF(CG10:CG162,"SI")</f>
        <v>0</v>
      </c>
      <c r="CH163" s="310">
        <f>COUNTIF(CH10:CH162,"&gt;0")</f>
        <v>0</v>
      </c>
      <c r="CI163" s="310">
        <f>COUNTIF(CI10:CI162,"SI")</f>
        <v>0</v>
      </c>
      <c r="CJ163" s="133"/>
      <c r="CK163" s="312">
        <f>COUNTIF(CJ10:CJ162,"&gt;0")</f>
        <v>0</v>
      </c>
      <c r="CL163" s="138"/>
      <c r="CM163" s="349">
        <f>COUNTIF(CQ10:CQ162,"&gt;=0")</f>
        <v>0</v>
      </c>
      <c r="CN163" s="349"/>
      <c r="CO163" s="349"/>
      <c r="CP163" s="349"/>
      <c r="CQ163" s="349"/>
      <c r="CR163" s="349"/>
      <c r="CS163" s="128"/>
    </row>
    <row r="164" spans="1:97" s="99" customFormat="1" ht="12" customHeight="1" x14ac:dyDescent="0.3">
      <c r="A164" s="279"/>
      <c r="B164" s="280"/>
      <c r="C164" s="285"/>
      <c r="D164" s="286"/>
      <c r="E164" s="127"/>
      <c r="F164" s="318"/>
      <c r="G164" s="318"/>
      <c r="H164" s="313"/>
      <c r="I164" s="311"/>
      <c r="J164" s="312"/>
      <c r="K164" s="313"/>
      <c r="L164" s="95"/>
      <c r="M164" s="95"/>
      <c r="N164" s="95"/>
      <c r="O164" s="95"/>
      <c r="P164" s="95"/>
      <c r="Q164" s="95"/>
      <c r="R164" s="95"/>
      <c r="S164" s="95"/>
      <c r="T164" s="95"/>
      <c r="U164" s="95"/>
      <c r="V164" s="95"/>
      <c r="W164" s="95"/>
      <c r="X164" s="95"/>
      <c r="Y164" s="95"/>
      <c r="Z164" s="95"/>
      <c r="AA164" s="95"/>
      <c r="AB164" s="310"/>
      <c r="AC164" s="95"/>
      <c r="AD164" s="95"/>
      <c r="AE164" s="310"/>
      <c r="AF164" s="95"/>
      <c r="AG164" s="95"/>
      <c r="AH164" s="310"/>
      <c r="AI164" s="95"/>
      <c r="AJ164" s="95"/>
      <c r="AK164" s="310"/>
      <c r="AL164" s="95"/>
      <c r="AM164" s="95"/>
      <c r="AN164" s="310"/>
      <c r="AO164" s="312"/>
      <c r="AP164" s="95"/>
      <c r="AQ164" s="95"/>
      <c r="AR164" s="310"/>
      <c r="AS164" s="95"/>
      <c r="AT164" s="95"/>
      <c r="AU164" s="310"/>
      <c r="AV164" s="95"/>
      <c r="AW164" s="95"/>
      <c r="AX164" s="310"/>
      <c r="AY164" s="95"/>
      <c r="AZ164" s="95"/>
      <c r="BA164" s="310"/>
      <c r="BB164" s="95"/>
      <c r="BC164" s="95"/>
      <c r="BD164" s="310"/>
      <c r="BE164" s="312"/>
      <c r="BF164" s="118"/>
      <c r="BG164" s="118"/>
      <c r="BH164" s="310"/>
      <c r="BI164" s="118"/>
      <c r="BJ164" s="118"/>
      <c r="BK164" s="310"/>
      <c r="BL164" s="118"/>
      <c r="BM164" s="118"/>
      <c r="BN164" s="310"/>
      <c r="BO164" s="118"/>
      <c r="BP164" s="118"/>
      <c r="BQ164" s="310"/>
      <c r="BR164" s="118"/>
      <c r="BS164" s="118"/>
      <c r="BT164" s="310"/>
      <c r="BU164" s="351"/>
      <c r="BV164" s="310"/>
      <c r="BW164" s="310"/>
      <c r="BX164" s="310"/>
      <c r="BY164" s="310"/>
      <c r="BZ164" s="310"/>
      <c r="CA164" s="310"/>
      <c r="CB164" s="310"/>
      <c r="CC164" s="310"/>
      <c r="CD164" s="310"/>
      <c r="CE164" s="310"/>
      <c r="CF164" s="310"/>
      <c r="CG164" s="310"/>
      <c r="CH164" s="310"/>
      <c r="CI164" s="310"/>
      <c r="CJ164" s="133"/>
      <c r="CK164" s="312"/>
      <c r="CL164" s="138"/>
      <c r="CM164" s="349"/>
      <c r="CN164" s="349"/>
      <c r="CO164" s="349"/>
      <c r="CP164" s="349"/>
      <c r="CQ164" s="349"/>
      <c r="CR164" s="349"/>
      <c r="CS164" s="128"/>
    </row>
    <row r="165" spans="1:97" s="99" customFormat="1" ht="15.6" customHeight="1" x14ac:dyDescent="0.3">
      <c r="A165" s="254" t="s">
        <v>123</v>
      </c>
      <c r="B165" s="256"/>
      <c r="C165" s="287">
        <f>SUM(C163,-RESULTADOS!P163)</f>
        <v>0</v>
      </c>
      <c r="D165" s="287"/>
      <c r="E165" s="127"/>
      <c r="F165" s="140">
        <f>COUNTIF(F10:G162, "DE CONTINUIDAD")</f>
        <v>0</v>
      </c>
      <c r="G165" s="141">
        <f>COUNTIF(F10:G162, "NUEVA INCORPORACIÓN")</f>
        <v>0</v>
      </c>
      <c r="H165" s="132" t="str">
        <f>IF(ISERROR(H163/C165),"0%",H163/C165)</f>
        <v>0%</v>
      </c>
      <c r="I165" s="142" t="str">
        <f>IF(ISERROR(I163/C165),"0%",I163/C165)</f>
        <v>0%</v>
      </c>
      <c r="J165" s="143" t="s">
        <v>51</v>
      </c>
      <c r="K165" s="144">
        <f>COUNTIF(J10:K162,"RAI")</f>
        <v>0</v>
      </c>
      <c r="L165" s="95"/>
      <c r="M165" s="95"/>
      <c r="N165" s="95"/>
      <c r="O165" s="95"/>
      <c r="P165" s="95"/>
      <c r="Q165" s="95"/>
      <c r="R165" s="95"/>
      <c r="S165" s="95"/>
      <c r="T165" s="95"/>
      <c r="U165" s="95"/>
      <c r="V165" s="95"/>
      <c r="W165" s="95"/>
      <c r="X165" s="95"/>
      <c r="Y165" s="95"/>
      <c r="Z165" s="95"/>
      <c r="AA165" s="95"/>
      <c r="AB165" s="132" t="str">
        <f>IF(ISERROR(AB163/C165),"0%",AB163/C165)</f>
        <v>0%</v>
      </c>
      <c r="AC165" s="95"/>
      <c r="AD165" s="95"/>
      <c r="AE165" s="132" t="str">
        <f>IF(ISERROR(AE163/C165),"0%",AE163/C165)</f>
        <v>0%</v>
      </c>
      <c r="AF165" s="95"/>
      <c r="AG165" s="95"/>
      <c r="AH165" s="132" t="str">
        <f>IF(ISERROR(AH163/C165),"0%",AH163/C165)</f>
        <v>0%</v>
      </c>
      <c r="AI165" s="95"/>
      <c r="AJ165" s="95"/>
      <c r="AK165" s="132" t="str">
        <f>IF(ISERROR(AK163/C165),"0%",AK163/C165)</f>
        <v>0%</v>
      </c>
      <c r="AL165" s="95"/>
      <c r="AM165" s="95"/>
      <c r="AN165" s="132" t="str">
        <f>IF(ISERROR(AN163/C165),"0%",AN163/C165)</f>
        <v>0%</v>
      </c>
      <c r="AO165" s="132" t="str">
        <f>IF(ISERROR(AO163/C165),"0%",AO163/C165)</f>
        <v>0%</v>
      </c>
      <c r="AP165" s="95"/>
      <c r="AQ165" s="95"/>
      <c r="AR165" s="132" t="str">
        <f>IF(ISERROR(AR163/C165),"0%",AR163/C165)</f>
        <v>0%</v>
      </c>
      <c r="AS165" s="95"/>
      <c r="AT165" s="95"/>
      <c r="AU165" s="132" t="str">
        <f>IF(ISERROR(AU163/C165),"0%",AU163/C165)</f>
        <v>0%</v>
      </c>
      <c r="AV165" s="95"/>
      <c r="AW165" s="95"/>
      <c r="AX165" s="132" t="str">
        <f>IF(ISERROR(AX163/C165),"0%",AX163/C165)</f>
        <v>0%</v>
      </c>
      <c r="AY165" s="95"/>
      <c r="AZ165" s="95"/>
      <c r="BA165" s="132" t="str">
        <f>IF(ISERROR(BA163/C165),"0%",BA163/C165)</f>
        <v>0%</v>
      </c>
      <c r="BB165" s="95"/>
      <c r="BC165" s="95"/>
      <c r="BD165" s="132" t="str">
        <f>IF(ISERROR(BD163/C165),"0%",BD163/C165)</f>
        <v>0%</v>
      </c>
      <c r="BE165" s="132" t="str">
        <f>IF(ISERROR(BE163/C165),"0%",BE163/C165)</f>
        <v>0%</v>
      </c>
      <c r="BF165" s="119"/>
      <c r="BG165" s="119"/>
      <c r="BH165" s="132" t="str">
        <f>IF(ISERROR(BH163/C165),"0%",BH163/C165)</f>
        <v>0%</v>
      </c>
      <c r="BI165" s="119"/>
      <c r="BJ165" s="119"/>
      <c r="BK165" s="132" t="str">
        <f>IF(ISERROR(BK163/C165),"0%",BK163/C165)</f>
        <v>0%</v>
      </c>
      <c r="BL165" s="119"/>
      <c r="BM165" s="119"/>
      <c r="BN165" s="132" t="str">
        <f>IF(ISERROR(BN163/C165),"0%",BN163/C165)</f>
        <v>0%</v>
      </c>
      <c r="BO165" s="119"/>
      <c r="BP165" s="119"/>
      <c r="BQ165" s="132" t="str">
        <f>IF(ISERROR(BQ163/C165),"0%",BQ163/C165)</f>
        <v>0%</v>
      </c>
      <c r="BR165" s="119"/>
      <c r="BS165" s="119"/>
      <c r="BT165" s="132" t="str">
        <f>IF(ISERROR(BT163/C165),"0%",BT163/C165)</f>
        <v>0%</v>
      </c>
      <c r="BU165" s="132" t="str">
        <f>IF(ISERROR(BU163/$C$165),"0%",BU163/$C$165)</f>
        <v>0%</v>
      </c>
      <c r="BV165" s="132" t="str">
        <f t="shared" ref="BV165:CK165" si="94">IF(ISERROR(BV163/$C$165),"0%",BV163/$C$165)</f>
        <v>0%</v>
      </c>
      <c r="BW165" s="132" t="str">
        <f>IF(ISERROR(BW163/BV163),"0%",BW163/BV163)</f>
        <v>0%</v>
      </c>
      <c r="BX165" s="132" t="str">
        <f t="shared" si="94"/>
        <v>0%</v>
      </c>
      <c r="BY165" s="132" t="str">
        <f>IF(ISERROR(BY163/BX163),"0%",BY163/BX163)</f>
        <v>0%</v>
      </c>
      <c r="BZ165" s="132" t="str">
        <f t="shared" si="94"/>
        <v>0%</v>
      </c>
      <c r="CA165" s="132" t="str">
        <f>IF(ISERROR(CA163/BZ163),"0%",CA163/BZ163)</f>
        <v>0%</v>
      </c>
      <c r="CB165" s="132" t="str">
        <f t="shared" si="94"/>
        <v>0%</v>
      </c>
      <c r="CC165" s="132" t="str">
        <f>IF(ISERROR(CC163/CB163),"0%",CC163/CB163)</f>
        <v>0%</v>
      </c>
      <c r="CD165" s="132" t="str">
        <f t="shared" si="94"/>
        <v>0%</v>
      </c>
      <c r="CE165" s="132" t="str">
        <f>IF(ISERROR(CE163/CD165),"0%",CE163/CD165)</f>
        <v>0%</v>
      </c>
      <c r="CF165" s="132" t="str">
        <f t="shared" si="94"/>
        <v>0%</v>
      </c>
      <c r="CG165" s="132" t="str">
        <f>IF(ISERROR(CG163/CF163),"0%",CG163/CF163)</f>
        <v>0%</v>
      </c>
      <c r="CH165" s="132" t="str">
        <f t="shared" si="94"/>
        <v>0%</v>
      </c>
      <c r="CI165" s="132" t="str">
        <f>IF(ISERROR(CI163/CH163),"0%",CI163/CH163)</f>
        <v>0%</v>
      </c>
      <c r="CJ165" s="132" t="str">
        <f t="shared" si="94"/>
        <v>0%</v>
      </c>
      <c r="CK165" s="132" t="str">
        <f t="shared" si="94"/>
        <v>0%</v>
      </c>
      <c r="CL165" s="139"/>
      <c r="CM165" s="346" t="str">
        <f>IF(ISERROR(CM163/C165),"0%",CM163/C165)</f>
        <v>0%</v>
      </c>
      <c r="CN165" s="347"/>
      <c r="CO165" s="347"/>
      <c r="CP165" s="347"/>
      <c r="CQ165" s="347"/>
      <c r="CR165" s="348"/>
      <c r="CS165" s="129"/>
    </row>
    <row r="166" spans="1:97" s="99" customFormat="1" ht="16.2" customHeight="1" x14ac:dyDescent="0.3">
      <c r="A166" s="281"/>
      <c r="B166" s="282"/>
      <c r="C166" s="287"/>
      <c r="D166" s="287"/>
      <c r="E166" s="146"/>
      <c r="F166" s="147" t="str">
        <f>IF(ISERROR(F165/C165),"0%",F165/C165)</f>
        <v>0%</v>
      </c>
      <c r="G166" s="132" t="str">
        <f>IF(ISERROR(G165/C165),"0%",G165/C165)</f>
        <v>0%</v>
      </c>
      <c r="H166" s="145"/>
      <c r="I166" s="145"/>
      <c r="J166" s="148" t="s">
        <v>52</v>
      </c>
      <c r="K166" s="144">
        <f>COUNTIF(J10:K162,"APIS")</f>
        <v>0</v>
      </c>
      <c r="L166" s="95"/>
      <c r="M166" s="95"/>
      <c r="N166" s="95"/>
      <c r="O166" s="95"/>
      <c r="P166" s="95"/>
      <c r="Q166" s="95"/>
      <c r="R166" s="95"/>
      <c r="S166" s="95"/>
      <c r="T166" s="95"/>
      <c r="U166" s="95"/>
      <c r="V166" s="95"/>
      <c r="W166" s="95"/>
      <c r="X166" s="95"/>
      <c r="Y166" s="95"/>
      <c r="Z166" s="95"/>
      <c r="AA166" s="95"/>
      <c r="AB166" s="95"/>
      <c r="AC166" s="95"/>
      <c r="AD166" s="95"/>
      <c r="AE166" s="95"/>
      <c r="AF166" s="95"/>
      <c r="AG166" s="95"/>
      <c r="AH166" s="95"/>
      <c r="AI166" s="95"/>
      <c r="AJ166" s="95"/>
      <c r="AK166" s="95"/>
      <c r="AL166" s="95"/>
      <c r="AM166" s="95"/>
      <c r="AN166" s="95"/>
      <c r="AO166" s="95"/>
      <c r="AP166" s="95"/>
      <c r="AQ166" s="95"/>
      <c r="AR166" s="95"/>
      <c r="AS166" s="95"/>
      <c r="AT166" s="95"/>
      <c r="AU166" s="95"/>
      <c r="AV166" s="95"/>
      <c r="AW166" s="95"/>
      <c r="AX166" s="95"/>
      <c r="AY166" s="95"/>
      <c r="AZ166" s="95"/>
      <c r="BA166" s="95"/>
      <c r="BB166" s="95"/>
      <c r="BC166" s="95"/>
      <c r="BD166" s="95"/>
      <c r="BE166" s="95"/>
      <c r="BF166" s="95"/>
      <c r="BG166" s="95"/>
      <c r="BH166" s="95"/>
      <c r="BI166" s="95"/>
      <c r="BJ166" s="95"/>
      <c r="BK166" s="95"/>
      <c r="BL166" s="95"/>
      <c r="BM166" s="95"/>
      <c r="BN166" s="95"/>
      <c r="BO166" s="95"/>
      <c r="BP166" s="95"/>
      <c r="BQ166" s="95"/>
      <c r="BR166" s="95"/>
      <c r="BS166" s="95"/>
      <c r="BT166" s="95"/>
      <c r="BU166" s="95"/>
      <c r="BV166" s="95"/>
      <c r="BW166" s="95"/>
      <c r="BX166" s="95"/>
      <c r="BY166" s="95"/>
      <c r="BZ166" s="95"/>
      <c r="CA166" s="95"/>
      <c r="CB166" s="95"/>
      <c r="CC166" s="95"/>
      <c r="CD166" s="98"/>
      <c r="CE166" s="98"/>
      <c r="CF166" s="98"/>
      <c r="CG166" s="98"/>
      <c r="CH166" s="98"/>
      <c r="CI166" s="98"/>
      <c r="CJ166" s="120"/>
      <c r="CK166" s="95"/>
      <c r="CL166" s="104"/>
      <c r="CM166" s="104"/>
      <c r="CN166" s="104"/>
      <c r="CO166" s="104"/>
      <c r="CP166" s="104"/>
      <c r="CQ166" s="104"/>
      <c r="CR166" s="104"/>
    </row>
    <row r="167" spans="1:97" s="99" customFormat="1" x14ac:dyDescent="0.3">
      <c r="A167" s="1"/>
      <c r="B167" s="1"/>
      <c r="C167" s="1"/>
      <c r="D167" s="1"/>
      <c r="E167" s="1"/>
      <c r="F167" s="1"/>
      <c r="G167" s="1"/>
      <c r="H167" s="1"/>
      <c r="I167" s="1"/>
      <c r="J167" s="148" t="s">
        <v>45</v>
      </c>
      <c r="K167" s="149">
        <f>COUNTIF(J11:K162,"OTRAS")</f>
        <v>0</v>
      </c>
      <c r="L167" s="95"/>
      <c r="M167" s="95"/>
      <c r="N167" s="95"/>
      <c r="O167" s="95"/>
      <c r="P167" s="95"/>
      <c r="Q167" s="95"/>
      <c r="R167" s="95"/>
      <c r="S167" s="95"/>
      <c r="T167" s="95"/>
      <c r="U167" s="95"/>
      <c r="V167" s="95"/>
      <c r="W167" s="95"/>
      <c r="X167" s="95"/>
      <c r="Y167" s="95"/>
      <c r="Z167" s="95"/>
      <c r="AA167" s="95"/>
      <c r="AB167" s="95"/>
      <c r="AC167" s="95"/>
      <c r="AD167" s="95"/>
      <c r="AE167" s="95"/>
      <c r="AF167" s="95"/>
      <c r="AG167" s="95"/>
      <c r="AH167" s="95"/>
      <c r="AI167" s="95"/>
      <c r="AJ167" s="95"/>
      <c r="AK167" s="95"/>
      <c r="AL167" s="95"/>
      <c r="AM167" s="95"/>
      <c r="AN167" s="95"/>
      <c r="AO167" s="95"/>
      <c r="AP167" s="95"/>
      <c r="AQ167" s="95"/>
      <c r="AR167" s="95"/>
      <c r="AS167" s="95"/>
      <c r="AT167" s="95"/>
      <c r="AU167" s="95"/>
      <c r="AV167" s="95"/>
      <c r="AW167" s="95"/>
      <c r="AX167" s="95"/>
      <c r="AY167" s="95"/>
      <c r="AZ167" s="95"/>
      <c r="BA167" s="95"/>
      <c r="BB167" s="95"/>
      <c r="BC167" s="95"/>
      <c r="BD167" s="95"/>
      <c r="BE167" s="95"/>
      <c r="BF167" s="95"/>
      <c r="BG167" s="95"/>
      <c r="BH167" s="95"/>
      <c r="BI167" s="95"/>
      <c r="BJ167" s="95"/>
      <c r="BK167" s="95"/>
      <c r="BL167" s="95"/>
      <c r="BM167" s="95"/>
      <c r="BN167" s="95"/>
      <c r="BO167" s="95"/>
      <c r="BP167" s="95"/>
      <c r="BQ167" s="95"/>
      <c r="BR167" s="95"/>
      <c r="BS167" s="95"/>
      <c r="BT167" s="95"/>
      <c r="BU167" s="95"/>
      <c r="BV167" s="95"/>
      <c r="BW167" s="95"/>
      <c r="BX167" s="95"/>
      <c r="BY167" s="95"/>
      <c r="BZ167" s="95"/>
      <c r="CA167" s="95"/>
      <c r="CB167" s="95"/>
      <c r="CC167" s="95"/>
      <c r="CD167" s="98"/>
      <c r="CE167" s="98"/>
      <c r="CF167" s="98"/>
      <c r="CG167" s="98"/>
      <c r="CH167" s="98"/>
      <c r="CI167" s="98"/>
      <c r="CJ167" s="98"/>
      <c r="CK167" s="95"/>
      <c r="CL167" s="95"/>
      <c r="CM167" s="95"/>
      <c r="CN167" s="95"/>
      <c r="CO167" s="95"/>
      <c r="CP167" s="95"/>
      <c r="CQ167" s="95"/>
      <c r="CR167" s="95"/>
    </row>
    <row r="168" spans="1:97" x14ac:dyDescent="0.3">
      <c r="BZ168" s="121"/>
      <c r="CA168" s="121"/>
      <c r="CB168" s="121"/>
      <c r="CC168" s="121"/>
      <c r="CD168" s="122"/>
      <c r="CE168" s="122"/>
      <c r="CF168" s="122"/>
      <c r="CG168" s="122"/>
      <c r="CH168" s="122"/>
      <c r="CI168" s="122"/>
      <c r="CJ168" s="122"/>
      <c r="CK168" s="121"/>
    </row>
    <row r="169" spans="1:97" ht="15" customHeight="1" x14ac:dyDescent="0.3">
      <c r="A169" s="257" t="s">
        <v>55</v>
      </c>
      <c r="B169" s="257"/>
      <c r="C169" s="257"/>
      <c r="D169" s="257"/>
      <c r="E169" s="257"/>
      <c r="F169" s="257"/>
      <c r="G169" s="257"/>
      <c r="H169" s="257"/>
      <c r="I169" s="257"/>
      <c r="J169" s="257"/>
      <c r="K169" s="257"/>
      <c r="L169" s="257"/>
      <c r="M169" s="257"/>
      <c r="N169" s="257"/>
      <c r="BZ169" s="121"/>
      <c r="CA169" s="123"/>
      <c r="CB169" s="123"/>
      <c r="CC169" s="123"/>
      <c r="CD169" s="124"/>
      <c r="CE169" s="124"/>
      <c r="CF169" s="124"/>
      <c r="CG169" s="124"/>
      <c r="CH169" s="124"/>
      <c r="CI169" s="124"/>
      <c r="CJ169" s="124"/>
      <c r="CK169" s="123"/>
    </row>
    <row r="170" spans="1:97" x14ac:dyDescent="0.3">
      <c r="BZ170" s="121"/>
      <c r="CA170" s="125"/>
      <c r="CB170" s="121"/>
      <c r="CC170" s="121"/>
      <c r="CD170" s="122"/>
      <c r="CE170" s="122"/>
      <c r="CF170" s="122"/>
      <c r="CG170" s="122"/>
      <c r="CH170" s="122"/>
      <c r="CI170" s="122"/>
      <c r="CJ170" s="122"/>
      <c r="CK170" s="121"/>
    </row>
    <row r="171" spans="1:97" x14ac:dyDescent="0.3">
      <c r="BZ171" s="121"/>
      <c r="CA171" s="125"/>
      <c r="CB171" s="121"/>
      <c r="CC171" s="121"/>
      <c r="CD171" s="122"/>
      <c r="CE171" s="122"/>
      <c r="CF171" s="122"/>
      <c r="CG171" s="122"/>
      <c r="CH171" s="122"/>
      <c r="CI171" s="122"/>
      <c r="CJ171" s="122"/>
      <c r="CK171" s="121"/>
    </row>
    <row r="172" spans="1:97" x14ac:dyDescent="0.3">
      <c r="BZ172" s="121"/>
      <c r="CA172" s="125"/>
      <c r="CB172" s="121"/>
      <c r="CC172" s="121"/>
      <c r="CD172" s="122"/>
      <c r="CE172" s="122"/>
      <c r="CF172" s="122"/>
      <c r="CG172" s="122"/>
      <c r="CH172" s="122"/>
      <c r="CI172" s="122"/>
      <c r="CJ172" s="122"/>
      <c r="CK172" s="121"/>
    </row>
    <row r="173" spans="1:97" x14ac:dyDescent="0.3">
      <c r="BZ173" s="121"/>
      <c r="CA173" s="125"/>
      <c r="CB173" s="121"/>
      <c r="CC173" s="121"/>
      <c r="CD173" s="122"/>
      <c r="CE173" s="122"/>
      <c r="CF173" s="122"/>
      <c r="CG173" s="122"/>
      <c r="CH173" s="122"/>
      <c r="CI173" s="122"/>
      <c r="CJ173" s="122"/>
      <c r="CK173" s="121"/>
    </row>
    <row r="174" spans="1:97" x14ac:dyDescent="0.3">
      <c r="BZ174" s="121"/>
      <c r="CA174" s="125"/>
      <c r="CB174" s="121"/>
      <c r="CC174" s="121"/>
      <c r="CD174" s="122"/>
      <c r="CE174" s="122"/>
      <c r="CF174" s="122"/>
      <c r="CG174" s="122"/>
      <c r="CH174" s="122"/>
      <c r="CI174" s="122"/>
      <c r="CJ174" s="122"/>
      <c r="CK174" s="121"/>
    </row>
    <row r="175" spans="1:97" x14ac:dyDescent="0.3">
      <c r="BZ175" s="121"/>
      <c r="CA175" s="121"/>
      <c r="CB175" s="121"/>
      <c r="CC175" s="121"/>
      <c r="CD175" s="122"/>
      <c r="CE175" s="122"/>
      <c r="CF175" s="122"/>
      <c r="CG175" s="122"/>
      <c r="CH175" s="122"/>
      <c r="CI175" s="122"/>
      <c r="CJ175" s="122"/>
      <c r="CK175" s="121"/>
    </row>
    <row r="176" spans="1:97" x14ac:dyDescent="0.3">
      <c r="BZ176" s="121"/>
      <c r="CA176" s="121"/>
      <c r="CB176" s="121"/>
      <c r="CC176" s="121"/>
      <c r="CD176" s="122"/>
      <c r="CE176" s="122"/>
      <c r="CF176" s="122"/>
      <c r="CG176" s="122"/>
      <c r="CH176" s="122"/>
      <c r="CI176" s="122"/>
      <c r="CJ176" s="122"/>
      <c r="CK176" s="121"/>
    </row>
    <row r="177" spans="78:89" x14ac:dyDescent="0.3">
      <c r="BZ177" s="121"/>
      <c r="CA177" s="121"/>
      <c r="CB177" s="121"/>
      <c r="CC177" s="121"/>
      <c r="CD177" s="122"/>
      <c r="CE177" s="122"/>
      <c r="CF177" s="122"/>
      <c r="CG177" s="122"/>
      <c r="CH177" s="122"/>
      <c r="CI177" s="122"/>
      <c r="CJ177" s="122"/>
      <c r="CK177" s="121"/>
    </row>
    <row r="178" spans="78:89" x14ac:dyDescent="0.3">
      <c r="BZ178" s="121"/>
      <c r="CA178" s="121"/>
      <c r="CB178" s="121"/>
      <c r="CC178" s="121"/>
      <c r="CD178" s="122"/>
      <c r="CE178" s="122"/>
      <c r="CF178" s="122"/>
      <c r="CG178" s="122"/>
      <c r="CH178" s="122"/>
      <c r="CI178" s="122"/>
      <c r="CJ178" s="122"/>
      <c r="CK178" s="121"/>
    </row>
  </sheetData>
  <sheetProtection password="BAB9" sheet="1" objects="1" scenarios="1" selectLockedCells="1" sort="0" autoFilter="0"/>
  <protectedRanges>
    <protectedRange sqref="A8:A9 C8 Q8 A163:B163 E163:E164 Q10:Q85 AO163:AQ163 M86:R110 M17:P85 AP164:AQ165 AO165 H9:J85 C46:C162 L111:R162 A165:E165 F8:G85 E12:E85 E86:J162 D12:D163 L8:P16 AO166:AX65607 BE163:BG163 BE165:BU65607 BV165:CK165 Z5:BU5 Y8 AG8:AH8 AI7 AJ8:AK8 AL7 AM8:AN8 AO7:AP7 AQ8:AR8 AS7 AT8:AU8 AV7 AW8:AX8 AY7 AZ8:BA8 BB7 BC8:BD8 AE163:AK165 AR163:AX165 BE7:BF7 BG8:BH8 BI7 BJ8:BK8 BL7 BM8:BN8 BO7 BP8:BQ8 BR7 BU7 BS8:BT8 BI163:BJ163 BH163:BH164 BL163:BM163 BK163:BK164 BO163:BP163 BN163:BN164 BR163:BS163 BQ163:BQ164 BU163 BT163:BT164 L17:L110 CS6:HN65607 B10:B162 D8:E11 C10:C41 R8:R85 AE7:AF7 AB7:AC7 AA8 AD8 AY10:BD65607 Z9:AK162 AL9:AN65607 AO9:AX162 AY9:BU9 B166:AK168 A7:Z7 L164:AD164 H165:AD165 F163:AD163 B170:AK65607 O169:AK169 L6:BU6" name="Rango2"/>
    <protectedRange sqref="A9 D9:G9 F10:G162" name="Rango1"/>
    <protectedRange sqref="U8:V8 S9:T162" name="Rango2_2"/>
    <protectedRange sqref="CC169:CE65607 BV166:BZ65607 CK7 CK163 CB169 CA169:CA65607 CB171:CB65607 CB5 CB7 CA166:CE168 CJ8:CJ164 CF7 CO7 BV7 BX7 BV9 BW8:BW9 BZ7 BX9 BY8:BY9 CA8:CA9 BZ9 CD7 CB9 CC8:CC9 CE8:CE9 CD9:CD162 CH7 CF9:CF162 CG8:CG9 CI8:CI9 CH9:CH162 CK9 CL6:CL8 CL163:CO165 CP6:CR7 CM6 BV163:CI164 CN6:CN7 BV5:CA6 CP8:CP165 CC5:CK6 CF166:CR65607" name="Rango2_1"/>
    <protectedRange sqref="U10:V162" name="Rango2_2_1"/>
    <protectedRange sqref="B4:C6 D1:E4 B1:B3 H6:K6 G1:K1 F2:G4 H4:I4 I2:I3 J2:K4 D6:E6 D5:L5" name="Rango2_8_2"/>
    <protectedRange sqref="BY2:CB2 CD2:CE2" name="Rango2_5"/>
    <protectedRange sqref="BY1:CA1 CC1:CF1" name="Rango2_5_1"/>
    <protectedRange sqref="L169:N169" name="Rango2_2_2"/>
    <protectedRange sqref="B169:K169" name="Rango2_1_2"/>
  </protectedRanges>
  <dataConsolidate/>
  <mergeCells count="590">
    <mergeCell ref="CM165:CR165"/>
    <mergeCell ref="CM163:CR164"/>
    <mergeCell ref="J40:K40"/>
    <mergeCell ref="BU163:BU164"/>
    <mergeCell ref="CK163:CK164"/>
    <mergeCell ref="AF163:AG163"/>
    <mergeCell ref="AK163:AK164"/>
    <mergeCell ref="AO163:AO164"/>
    <mergeCell ref="AP163:AQ163"/>
    <mergeCell ref="AR163:AR164"/>
    <mergeCell ref="AS163:AT163"/>
    <mergeCell ref="AH163:AH164"/>
    <mergeCell ref="CH163:CH164"/>
    <mergeCell ref="BE163:BE164"/>
    <mergeCell ref="BF163:BG163"/>
    <mergeCell ref="BH163:BH164"/>
    <mergeCell ref="BT163:BT164"/>
    <mergeCell ref="AU163:AU164"/>
    <mergeCell ref="AV163:AW163"/>
    <mergeCell ref="AX163:AX164"/>
    <mergeCell ref="BD163:BD164"/>
    <mergeCell ref="BK163:BK164"/>
    <mergeCell ref="BN163:BN164"/>
    <mergeCell ref="AY163:AZ163"/>
    <mergeCell ref="B2:F2"/>
    <mergeCell ref="G3:I3"/>
    <mergeCell ref="G2:I2"/>
    <mergeCell ref="B1:I1"/>
    <mergeCell ref="C3:F3"/>
    <mergeCell ref="BQ163:BQ164"/>
    <mergeCell ref="AN163:AN164"/>
    <mergeCell ref="A8:D8"/>
    <mergeCell ref="F8:G9"/>
    <mergeCell ref="H8:H9"/>
    <mergeCell ref="I8:K8"/>
    <mergeCell ref="L8:L9"/>
    <mergeCell ref="J107:K107"/>
    <mergeCell ref="J85:K85"/>
    <mergeCell ref="J102:K102"/>
    <mergeCell ref="J103:K103"/>
    <mergeCell ref="A33:B33"/>
    <mergeCell ref="A34:B34"/>
    <mergeCell ref="A31:B31"/>
    <mergeCell ref="A32:B32"/>
    <mergeCell ref="A9:B9"/>
    <mergeCell ref="J9:K9"/>
    <mergeCell ref="F40:G40"/>
    <mergeCell ref="Z7:AB7"/>
    <mergeCell ref="A39:B39"/>
    <mergeCell ref="A40:B40"/>
    <mergeCell ref="A37:B37"/>
    <mergeCell ref="A38:B38"/>
    <mergeCell ref="A35:B35"/>
    <mergeCell ref="A36:B36"/>
    <mergeCell ref="A27:B27"/>
    <mergeCell ref="A28:B28"/>
    <mergeCell ref="C4:F4"/>
    <mergeCell ref="A10:B10"/>
    <mergeCell ref="A12:B12"/>
    <mergeCell ref="A15:B15"/>
    <mergeCell ref="A21:B21"/>
    <mergeCell ref="A16:B16"/>
    <mergeCell ref="A13:B13"/>
    <mergeCell ref="F39:G39"/>
    <mergeCell ref="F33:G33"/>
    <mergeCell ref="F19:G19"/>
    <mergeCell ref="F17:G17"/>
    <mergeCell ref="A30:B30"/>
    <mergeCell ref="A19:B19"/>
    <mergeCell ref="F27:G27"/>
    <mergeCell ref="A25:B25"/>
    <mergeCell ref="A26:B26"/>
    <mergeCell ref="A11:B11"/>
    <mergeCell ref="A14:B14"/>
    <mergeCell ref="A24:B24"/>
    <mergeCell ref="A22:B22"/>
    <mergeCell ref="A17:B17"/>
    <mergeCell ref="A18:B18"/>
    <mergeCell ref="A20:B20"/>
    <mergeCell ref="A23:B23"/>
    <mergeCell ref="A29:B29"/>
    <mergeCell ref="BA163:BA164"/>
    <mergeCell ref="BB163:BC163"/>
    <mergeCell ref="J43:K43"/>
    <mergeCell ref="F44:G44"/>
    <mergeCell ref="J44:K44"/>
    <mergeCell ref="A45:B45"/>
    <mergeCell ref="A46:B46"/>
    <mergeCell ref="A43:B43"/>
    <mergeCell ref="A44:B44"/>
    <mergeCell ref="F48:G48"/>
    <mergeCell ref="J48:K48"/>
    <mergeCell ref="A49:B49"/>
    <mergeCell ref="A50:B50"/>
    <mergeCell ref="A48:B48"/>
    <mergeCell ref="F51:G51"/>
    <mergeCell ref="J51:K51"/>
    <mergeCell ref="F52:G52"/>
    <mergeCell ref="J52:K52"/>
    <mergeCell ref="A53:B53"/>
    <mergeCell ref="A54:B54"/>
    <mergeCell ref="A51:B51"/>
    <mergeCell ref="A52:B52"/>
    <mergeCell ref="F49:G49"/>
    <mergeCell ref="J49:K49"/>
    <mergeCell ref="F41:G41"/>
    <mergeCell ref="J41:K41"/>
    <mergeCell ref="F42:G42"/>
    <mergeCell ref="J42:K42"/>
    <mergeCell ref="F43:G43"/>
    <mergeCell ref="A41:B41"/>
    <mergeCell ref="A42:B42"/>
    <mergeCell ref="F47:G47"/>
    <mergeCell ref="J47:K47"/>
    <mergeCell ref="A47:B47"/>
    <mergeCell ref="F45:G45"/>
    <mergeCell ref="J45:K45"/>
    <mergeCell ref="F46:G46"/>
    <mergeCell ref="J46:K46"/>
    <mergeCell ref="F50:G50"/>
    <mergeCell ref="J50:K50"/>
    <mergeCell ref="F57:G57"/>
    <mergeCell ref="J57:K57"/>
    <mergeCell ref="F58:G58"/>
    <mergeCell ref="J58:K58"/>
    <mergeCell ref="F55:G55"/>
    <mergeCell ref="J55:K55"/>
    <mergeCell ref="F56:G56"/>
    <mergeCell ref="J56:K56"/>
    <mergeCell ref="F53:G53"/>
    <mergeCell ref="J53:K53"/>
    <mergeCell ref="F54:G54"/>
    <mergeCell ref="J54:K54"/>
    <mergeCell ref="F61:G61"/>
    <mergeCell ref="J61:K61"/>
    <mergeCell ref="A62:B62"/>
    <mergeCell ref="F62:G62"/>
    <mergeCell ref="J62:K62"/>
    <mergeCell ref="F59:G59"/>
    <mergeCell ref="J59:K59"/>
    <mergeCell ref="F60:G60"/>
    <mergeCell ref="J60:K60"/>
    <mergeCell ref="A65:B65"/>
    <mergeCell ref="F65:G65"/>
    <mergeCell ref="J65:K65"/>
    <mergeCell ref="A66:B66"/>
    <mergeCell ref="F66:G66"/>
    <mergeCell ref="J66:K66"/>
    <mergeCell ref="A63:B63"/>
    <mergeCell ref="F63:G63"/>
    <mergeCell ref="J63:K63"/>
    <mergeCell ref="A64:B64"/>
    <mergeCell ref="F64:G64"/>
    <mergeCell ref="J64:K64"/>
    <mergeCell ref="A69:B69"/>
    <mergeCell ref="F69:G69"/>
    <mergeCell ref="J69:K69"/>
    <mergeCell ref="A70:B70"/>
    <mergeCell ref="F70:G70"/>
    <mergeCell ref="J70:K70"/>
    <mergeCell ref="A67:B67"/>
    <mergeCell ref="F67:G67"/>
    <mergeCell ref="J67:K67"/>
    <mergeCell ref="A68:B68"/>
    <mergeCell ref="F68:G68"/>
    <mergeCell ref="J68:K68"/>
    <mergeCell ref="A73:B73"/>
    <mergeCell ref="F73:G73"/>
    <mergeCell ref="J73:K73"/>
    <mergeCell ref="A74:B74"/>
    <mergeCell ref="F74:G74"/>
    <mergeCell ref="J74:K74"/>
    <mergeCell ref="A71:B71"/>
    <mergeCell ref="F71:G71"/>
    <mergeCell ref="J71:K71"/>
    <mergeCell ref="A72:B72"/>
    <mergeCell ref="F72:G72"/>
    <mergeCell ref="J72:K72"/>
    <mergeCell ref="A77:B77"/>
    <mergeCell ref="F77:G77"/>
    <mergeCell ref="J77:K77"/>
    <mergeCell ref="A78:B78"/>
    <mergeCell ref="F78:G78"/>
    <mergeCell ref="J78:K78"/>
    <mergeCell ref="A75:B75"/>
    <mergeCell ref="F75:G75"/>
    <mergeCell ref="J75:K75"/>
    <mergeCell ref="A76:B76"/>
    <mergeCell ref="F76:G76"/>
    <mergeCell ref="J76:K76"/>
    <mergeCell ref="A88:B88"/>
    <mergeCell ref="F88:G88"/>
    <mergeCell ref="J88:K88"/>
    <mergeCell ref="A89:B89"/>
    <mergeCell ref="F89:G89"/>
    <mergeCell ref="A103:B103"/>
    <mergeCell ref="F103:G103"/>
    <mergeCell ref="A104:B104"/>
    <mergeCell ref="A79:B79"/>
    <mergeCell ref="F79:G79"/>
    <mergeCell ref="J79:K79"/>
    <mergeCell ref="A80:B80"/>
    <mergeCell ref="F80:G80"/>
    <mergeCell ref="J80:K80"/>
    <mergeCell ref="A81:B81"/>
    <mergeCell ref="F81:G81"/>
    <mergeCell ref="J81:K81"/>
    <mergeCell ref="A82:B82"/>
    <mergeCell ref="F82:G82"/>
    <mergeCell ref="J82:K82"/>
    <mergeCell ref="F85:G85"/>
    <mergeCell ref="A86:B86"/>
    <mergeCell ref="F86:G86"/>
    <mergeCell ref="J89:K89"/>
    <mergeCell ref="A90:B90"/>
    <mergeCell ref="F90:G90"/>
    <mergeCell ref="J90:K90"/>
    <mergeCell ref="A91:B91"/>
    <mergeCell ref="F91:G91"/>
    <mergeCell ref="J116:K116"/>
    <mergeCell ref="A94:B94"/>
    <mergeCell ref="F94:G94"/>
    <mergeCell ref="J94:K94"/>
    <mergeCell ref="A95:B95"/>
    <mergeCell ref="F95:G95"/>
    <mergeCell ref="J95:K95"/>
    <mergeCell ref="A96:B96"/>
    <mergeCell ref="F96:G96"/>
    <mergeCell ref="J96:K96"/>
    <mergeCell ref="A113:B113"/>
    <mergeCell ref="F113:G113"/>
    <mergeCell ref="J113:K113"/>
    <mergeCell ref="A114:B114"/>
    <mergeCell ref="F114:G114"/>
    <mergeCell ref="J114:K114"/>
    <mergeCell ref="J91:K91"/>
    <mergeCell ref="A92:B92"/>
    <mergeCell ref="F92:G92"/>
    <mergeCell ref="F83:G83"/>
    <mergeCell ref="J83:K83"/>
    <mergeCell ref="A84:B84"/>
    <mergeCell ref="F84:G84"/>
    <mergeCell ref="J84:K84"/>
    <mergeCell ref="J86:K86"/>
    <mergeCell ref="A87:B87"/>
    <mergeCell ref="F87:G87"/>
    <mergeCell ref="J87:K87"/>
    <mergeCell ref="I163:I164"/>
    <mergeCell ref="J163:J164"/>
    <mergeCell ref="K163:K164"/>
    <mergeCell ref="AB163:AB164"/>
    <mergeCell ref="AC163:AD163"/>
    <mergeCell ref="AE163:AE164"/>
    <mergeCell ref="T8:T9"/>
    <mergeCell ref="W8:W9"/>
    <mergeCell ref="A162:B162"/>
    <mergeCell ref="F162:G162"/>
    <mergeCell ref="J162:K162"/>
    <mergeCell ref="F163:F164"/>
    <mergeCell ref="G163:G164"/>
    <mergeCell ref="H163:H164"/>
    <mergeCell ref="A160:B160"/>
    <mergeCell ref="F160:G160"/>
    <mergeCell ref="J160:K160"/>
    <mergeCell ref="A161:B161"/>
    <mergeCell ref="F161:G161"/>
    <mergeCell ref="J161:K161"/>
    <mergeCell ref="A85:B85"/>
    <mergeCell ref="A117:B117"/>
    <mergeCell ref="F117:G117"/>
    <mergeCell ref="A83:B83"/>
    <mergeCell ref="BX163:BX164"/>
    <mergeCell ref="BY163:BY164"/>
    <mergeCell ref="BZ163:BZ164"/>
    <mergeCell ref="BW163:BW164"/>
    <mergeCell ref="BV163:BV164"/>
    <mergeCell ref="CD163:CD164"/>
    <mergeCell ref="CE163:CE164"/>
    <mergeCell ref="CA163:CA164"/>
    <mergeCell ref="CB163:CB164"/>
    <mergeCell ref="CC163:CC164"/>
    <mergeCell ref="CI163:CI164"/>
    <mergeCell ref="CG163:CG164"/>
    <mergeCell ref="CF163:CF164"/>
    <mergeCell ref="J92:K92"/>
    <mergeCell ref="A93:B93"/>
    <mergeCell ref="F93:G93"/>
    <mergeCell ref="J93:K93"/>
    <mergeCell ref="A109:B109"/>
    <mergeCell ref="F109:G109"/>
    <mergeCell ref="J109:K109"/>
    <mergeCell ref="A100:B100"/>
    <mergeCell ref="F100:G100"/>
    <mergeCell ref="J100:K100"/>
    <mergeCell ref="A101:B101"/>
    <mergeCell ref="F101:G101"/>
    <mergeCell ref="J101:K101"/>
    <mergeCell ref="A102:B102"/>
    <mergeCell ref="F102:G102"/>
    <mergeCell ref="F97:G97"/>
    <mergeCell ref="J97:K97"/>
    <mergeCell ref="A97:B97"/>
    <mergeCell ref="A98:B98"/>
    <mergeCell ref="F98:G98"/>
    <mergeCell ref="J98:K98"/>
    <mergeCell ref="A99:B99"/>
    <mergeCell ref="F99:G99"/>
    <mergeCell ref="J99:K99"/>
    <mergeCell ref="J104:K104"/>
    <mergeCell ref="F104:G104"/>
    <mergeCell ref="A105:B105"/>
    <mergeCell ref="F105:G105"/>
    <mergeCell ref="J105:K105"/>
    <mergeCell ref="A106:B106"/>
    <mergeCell ref="F106:G106"/>
    <mergeCell ref="J106:K106"/>
    <mergeCell ref="A107:B107"/>
    <mergeCell ref="F107:G107"/>
    <mergeCell ref="A108:B108"/>
    <mergeCell ref="F108:G108"/>
    <mergeCell ref="J108:K108"/>
    <mergeCell ref="A111:B111"/>
    <mergeCell ref="F111:G111"/>
    <mergeCell ref="J111:K111"/>
    <mergeCell ref="A112:B112"/>
    <mergeCell ref="F112:G112"/>
    <mergeCell ref="J112:K112"/>
    <mergeCell ref="A110:B110"/>
    <mergeCell ref="F110:G110"/>
    <mergeCell ref="J110:K110"/>
    <mergeCell ref="A118:B118"/>
    <mergeCell ref="F118:G118"/>
    <mergeCell ref="J118:K118"/>
    <mergeCell ref="J117:K117"/>
    <mergeCell ref="A115:B115"/>
    <mergeCell ref="F115:G115"/>
    <mergeCell ref="J115:K115"/>
    <mergeCell ref="A116:B116"/>
    <mergeCell ref="F116:G116"/>
    <mergeCell ref="A119:B119"/>
    <mergeCell ref="F119:G119"/>
    <mergeCell ref="J119:K119"/>
    <mergeCell ref="A120:B120"/>
    <mergeCell ref="F120:G120"/>
    <mergeCell ref="J120:K120"/>
    <mergeCell ref="A121:B121"/>
    <mergeCell ref="F121:G121"/>
    <mergeCell ref="J121:K121"/>
    <mergeCell ref="A122:B122"/>
    <mergeCell ref="F122:G122"/>
    <mergeCell ref="J122:K122"/>
    <mergeCell ref="A123:B123"/>
    <mergeCell ref="F123:G123"/>
    <mergeCell ref="J123:K123"/>
    <mergeCell ref="A124:B124"/>
    <mergeCell ref="F124:G124"/>
    <mergeCell ref="J124:K124"/>
    <mergeCell ref="A125:B125"/>
    <mergeCell ref="F125:G125"/>
    <mergeCell ref="J125:K125"/>
    <mergeCell ref="A126:B126"/>
    <mergeCell ref="F126:G126"/>
    <mergeCell ref="J126:K126"/>
    <mergeCell ref="A127:B127"/>
    <mergeCell ref="F127:G127"/>
    <mergeCell ref="J127:K127"/>
    <mergeCell ref="A128:B128"/>
    <mergeCell ref="F128:G128"/>
    <mergeCell ref="J128:K128"/>
    <mergeCell ref="A134:B134"/>
    <mergeCell ref="F134:G134"/>
    <mergeCell ref="J134:K134"/>
    <mergeCell ref="A131:B131"/>
    <mergeCell ref="F131:G131"/>
    <mergeCell ref="J131:K131"/>
    <mergeCell ref="A132:B132"/>
    <mergeCell ref="F132:G132"/>
    <mergeCell ref="J132:K132"/>
    <mergeCell ref="A129:B129"/>
    <mergeCell ref="F129:G129"/>
    <mergeCell ref="J129:K129"/>
    <mergeCell ref="A130:B130"/>
    <mergeCell ref="F130:G130"/>
    <mergeCell ref="J130:K130"/>
    <mergeCell ref="A133:B133"/>
    <mergeCell ref="F133:G133"/>
    <mergeCell ref="J133:K133"/>
    <mergeCell ref="A135:B135"/>
    <mergeCell ref="F135:G135"/>
    <mergeCell ref="J135:K135"/>
    <mergeCell ref="A136:B136"/>
    <mergeCell ref="F136:G136"/>
    <mergeCell ref="J136:K136"/>
    <mergeCell ref="A137:B137"/>
    <mergeCell ref="F137:G137"/>
    <mergeCell ref="J137:K137"/>
    <mergeCell ref="A138:B138"/>
    <mergeCell ref="F138:G138"/>
    <mergeCell ref="J138:K138"/>
    <mergeCell ref="A139:B139"/>
    <mergeCell ref="F139:G139"/>
    <mergeCell ref="J139:K139"/>
    <mergeCell ref="A140:B140"/>
    <mergeCell ref="F140:G140"/>
    <mergeCell ref="J140:K140"/>
    <mergeCell ref="A141:B141"/>
    <mergeCell ref="F141:G141"/>
    <mergeCell ref="J141:K141"/>
    <mergeCell ref="A142:B142"/>
    <mergeCell ref="F142:G142"/>
    <mergeCell ref="J142:K142"/>
    <mergeCell ref="A143:B143"/>
    <mergeCell ref="F143:G143"/>
    <mergeCell ref="J143:K143"/>
    <mergeCell ref="A144:B144"/>
    <mergeCell ref="F144:G144"/>
    <mergeCell ref="J144:K144"/>
    <mergeCell ref="A145:B145"/>
    <mergeCell ref="F145:G145"/>
    <mergeCell ref="J145:K145"/>
    <mergeCell ref="A146:B146"/>
    <mergeCell ref="F146:G146"/>
    <mergeCell ref="J146:K146"/>
    <mergeCell ref="A147:B147"/>
    <mergeCell ref="F147:G147"/>
    <mergeCell ref="J147:K147"/>
    <mergeCell ref="A148:B148"/>
    <mergeCell ref="F148:G148"/>
    <mergeCell ref="J148:K148"/>
    <mergeCell ref="A149:B149"/>
    <mergeCell ref="F149:G149"/>
    <mergeCell ref="J149:K149"/>
    <mergeCell ref="A150:B150"/>
    <mergeCell ref="F150:G150"/>
    <mergeCell ref="J150:K150"/>
    <mergeCell ref="A151:B151"/>
    <mergeCell ref="F151:G151"/>
    <mergeCell ref="J151:K151"/>
    <mergeCell ref="A152:B152"/>
    <mergeCell ref="F152:G152"/>
    <mergeCell ref="J152:K152"/>
    <mergeCell ref="A153:B153"/>
    <mergeCell ref="F153:G153"/>
    <mergeCell ref="J153:K153"/>
    <mergeCell ref="A154:B154"/>
    <mergeCell ref="F154:G154"/>
    <mergeCell ref="J154:K154"/>
    <mergeCell ref="A155:B155"/>
    <mergeCell ref="F155:G155"/>
    <mergeCell ref="J155:K155"/>
    <mergeCell ref="J27:K27"/>
    <mergeCell ref="F28:G28"/>
    <mergeCell ref="J28:K28"/>
    <mergeCell ref="A159:B159"/>
    <mergeCell ref="F159:G159"/>
    <mergeCell ref="J159:K159"/>
    <mergeCell ref="C6:E6"/>
    <mergeCell ref="H6:I6"/>
    <mergeCell ref="A156:B156"/>
    <mergeCell ref="F156:G156"/>
    <mergeCell ref="J156:K156"/>
    <mergeCell ref="A157:B157"/>
    <mergeCell ref="F157:G157"/>
    <mergeCell ref="J157:K157"/>
    <mergeCell ref="A158:B158"/>
    <mergeCell ref="F158:G158"/>
    <mergeCell ref="J158:K158"/>
    <mergeCell ref="A61:B61"/>
    <mergeCell ref="A59:B59"/>
    <mergeCell ref="A60:B60"/>
    <mergeCell ref="A57:B57"/>
    <mergeCell ref="A58:B58"/>
    <mergeCell ref="A55:B55"/>
    <mergeCell ref="A56:B56"/>
    <mergeCell ref="J33:K33"/>
    <mergeCell ref="F34:G34"/>
    <mergeCell ref="J34:K34"/>
    <mergeCell ref="F31:G31"/>
    <mergeCell ref="J31:K31"/>
    <mergeCell ref="F32:G32"/>
    <mergeCell ref="J32:K32"/>
    <mergeCell ref="F29:G29"/>
    <mergeCell ref="J29:K29"/>
    <mergeCell ref="F30:G30"/>
    <mergeCell ref="J30:K30"/>
    <mergeCell ref="J39:K39"/>
    <mergeCell ref="F37:G37"/>
    <mergeCell ref="J37:K37"/>
    <mergeCell ref="F38:G38"/>
    <mergeCell ref="J38:K38"/>
    <mergeCell ref="F35:G35"/>
    <mergeCell ref="J35:K35"/>
    <mergeCell ref="F36:G36"/>
    <mergeCell ref="J36:K36"/>
    <mergeCell ref="F26:G26"/>
    <mergeCell ref="J26:K26"/>
    <mergeCell ref="F24:G24"/>
    <mergeCell ref="J24:K24"/>
    <mergeCell ref="J17:K17"/>
    <mergeCell ref="F18:G18"/>
    <mergeCell ref="J18:K18"/>
    <mergeCell ref="F20:G20"/>
    <mergeCell ref="J20:K20"/>
    <mergeCell ref="F23:G23"/>
    <mergeCell ref="J23:K23"/>
    <mergeCell ref="F22:G22"/>
    <mergeCell ref="J22:K22"/>
    <mergeCell ref="J14:K14"/>
    <mergeCell ref="F13:G13"/>
    <mergeCell ref="J13:K13"/>
    <mergeCell ref="J12:K12"/>
    <mergeCell ref="F14:G14"/>
    <mergeCell ref="F25:G25"/>
    <mergeCell ref="J25:K25"/>
    <mergeCell ref="BF6:BU6"/>
    <mergeCell ref="V8:V9"/>
    <mergeCell ref="X8:X9"/>
    <mergeCell ref="F12:G12"/>
    <mergeCell ref="F15:G15"/>
    <mergeCell ref="J15:K15"/>
    <mergeCell ref="F21:G21"/>
    <mergeCell ref="J21:K21"/>
    <mergeCell ref="F16:G16"/>
    <mergeCell ref="J16:K16"/>
    <mergeCell ref="J19:K19"/>
    <mergeCell ref="F11:G11"/>
    <mergeCell ref="AA8:AB8"/>
    <mergeCell ref="AC7:AE7"/>
    <mergeCell ref="AF7:AH7"/>
    <mergeCell ref="AG8:AH8"/>
    <mergeCell ref="AD8:AE8"/>
    <mergeCell ref="CH7:CI8"/>
    <mergeCell ref="CK7:CK9"/>
    <mergeCell ref="BC8:BD8"/>
    <mergeCell ref="BB7:BD7"/>
    <mergeCell ref="BF7:BH7"/>
    <mergeCell ref="BG8:BH8"/>
    <mergeCell ref="BI7:BK7"/>
    <mergeCell ref="BJ8:BK8"/>
    <mergeCell ref="BL7:BN7"/>
    <mergeCell ref="CF7:CG8"/>
    <mergeCell ref="BO7:BQ7"/>
    <mergeCell ref="BM8:BN8"/>
    <mergeCell ref="BP8:BQ8"/>
    <mergeCell ref="BS8:BT8"/>
    <mergeCell ref="BR7:BT7"/>
    <mergeCell ref="M8:M9"/>
    <mergeCell ref="U8:U9"/>
    <mergeCell ref="N8:N9"/>
    <mergeCell ref="S8:S9"/>
    <mergeCell ref="O8:O9"/>
    <mergeCell ref="P8:P9"/>
    <mergeCell ref="Q8:Q9"/>
    <mergeCell ref="R8:R9"/>
    <mergeCell ref="AY7:BA7"/>
    <mergeCell ref="AZ8:BA8"/>
    <mergeCell ref="AW8:AX8"/>
    <mergeCell ref="AV7:AX7"/>
    <mergeCell ref="AI7:AK7"/>
    <mergeCell ref="AJ8:AK8"/>
    <mergeCell ref="AL7:AN7"/>
    <mergeCell ref="AM8:AN8"/>
    <mergeCell ref="AP7:AR7"/>
    <mergeCell ref="AS7:AU7"/>
    <mergeCell ref="AQ8:AR8"/>
    <mergeCell ref="AT8:AU8"/>
    <mergeCell ref="CM6:CR8"/>
    <mergeCell ref="Z5:CR5"/>
    <mergeCell ref="A169:N169"/>
    <mergeCell ref="BY1:CF1"/>
    <mergeCell ref="CE2:CF2"/>
    <mergeCell ref="BY2:CD2"/>
    <mergeCell ref="BU7:BU9"/>
    <mergeCell ref="AO7:AO9"/>
    <mergeCell ref="BE7:BE9"/>
    <mergeCell ref="Z6:AO6"/>
    <mergeCell ref="AP6:BE6"/>
    <mergeCell ref="J11:K11"/>
    <mergeCell ref="A163:B164"/>
    <mergeCell ref="A165:B166"/>
    <mergeCell ref="C163:D164"/>
    <mergeCell ref="C165:D166"/>
    <mergeCell ref="BV6:CK6"/>
    <mergeCell ref="BV7:BW8"/>
    <mergeCell ref="F10:G10"/>
    <mergeCell ref="J10:K10"/>
    <mergeCell ref="BX7:BY8"/>
    <mergeCell ref="BZ7:CA8"/>
    <mergeCell ref="CB7:CC8"/>
    <mergeCell ref="CD7:CE8"/>
  </mergeCells>
  <conditionalFormatting sqref="I165">
    <cfRule type="containsText" dxfId="35" priority="94" operator="containsText" text="0%">
      <formula>NOT(ISERROR(SEARCH("0%",I165)))</formula>
    </cfRule>
    <cfRule type="cellIs" dxfId="34" priority="103" operator="between">
      <formula>0.1999999999</formula>
      <formula>0.000001</formula>
    </cfRule>
    <cfRule type="cellIs" dxfId="33" priority="104" operator="greaterThanOrEqual">
      <formula>0.2</formula>
    </cfRule>
  </conditionalFormatting>
  <conditionalFormatting sqref="CE2:CF2">
    <cfRule type="cellIs" dxfId="32" priority="1" operator="lessThan">
      <formula>35</formula>
    </cfRule>
    <cfRule type="cellIs" dxfId="31" priority="2" operator="greaterThanOrEqual">
      <formula>35</formula>
    </cfRule>
  </conditionalFormatting>
  <conditionalFormatting sqref="CM163">
    <cfRule type="containsText" dxfId="30" priority="129" operator="containsText" text="0">
      <formula>NOT(ISERROR(SEARCH("0",#REF!)))</formula>
    </cfRule>
    <cfRule type="cellIs" dxfId="29" priority="130" operator="lessThan">
      <formula>#REF!</formula>
    </cfRule>
    <cfRule type="cellIs" dxfId="28" priority="131" operator="greaterThanOrEqual">
      <formula>#REF!</formula>
    </cfRule>
  </conditionalFormatting>
  <dataValidations xWindow="1450" yWindow="626" count="9">
    <dataValidation allowBlank="1" showInputMessage="1" showErrorMessage="1" prompt="Introducir en formato fecha XX/XX/XXXX" sqref="L10:P162 R10:R162"/>
    <dataValidation type="list" allowBlank="1" showInputMessage="1" showErrorMessage="1" error="Sólo se puede introducir una opción de la lista desplegable" prompt="Seleccionar una opción de la lista desplegable" sqref="J10:K162">
      <formula1>"IMV,RAI,APIS,OTRAS"</formula1>
    </dataValidation>
    <dataValidation type="list" allowBlank="1" showInputMessage="1" showErrorMessage="1" error="Sólo se puede introducir una opción de la lista desplegable" prompt="Seleccionar una opción de la lista desplegable" sqref="H10:I162">
      <formula1>"SI, NO"</formula1>
    </dataValidation>
    <dataValidation type="list" allowBlank="1" showInputMessage="1" showErrorMessage="1" sqref="BY10:BY162 CA10:CA162 CI10:CI162 BW10:BW162 CE10:CE162 CG10:CG162 CC10:CC162">
      <formula1>"SI,NO"</formula1>
    </dataValidation>
    <dataValidation type="list" allowBlank="1" showInputMessage="1" showErrorMessage="1" prompt="Seleccionar una opción de la lista desplegable" sqref="Q10:Q163">
      <formula1>"Abandono,Enfermedad,Cambio residencia,Otras"</formula1>
    </dataValidation>
    <dataValidation type="list" allowBlank="1" showInputMessage="1" showErrorMessage="1" sqref="G4">
      <formula1>"EMIN,EMSG,EMJT"</formula1>
    </dataValidation>
    <dataValidation allowBlank="1" showInputMessage="1" showErrorMessage="1" prompt="Indicar el nombre y duración del módulo formativo" sqref="CJ8"/>
    <dataValidation type="list" allowBlank="1" showInputMessage="1" showErrorMessage="1" error="Sólo se puede introducir una opción de la lista desplegable" prompt="Seleccionar una opción de la lista desplegable" sqref="F10:G162">
      <formula1>"DE CONTINUIDAD, NUEVA INCORPORACIÓN"</formula1>
    </dataValidation>
    <dataValidation allowBlank="1" showErrorMessage="1" prompt="Introducir el número del DNI/NIE seguido de la letra en mayúscula " sqref="D10:D162"/>
  </dataValidations>
  <pageMargins left="0.7" right="0.7" top="0.75" bottom="0.75" header="0.3" footer="0.3"/>
  <pageSetup paperSize="9" orientation="landscape"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Z175"/>
  <sheetViews>
    <sheetView showGridLines="0" zoomScale="80" zoomScaleNormal="80" workbookViewId="0">
      <pane xSplit="5" ySplit="9" topLeftCell="F10" activePane="bottomRight" state="frozen"/>
      <selection pane="topRight" activeCell="F1" sqref="F1"/>
      <selection pane="bottomLeft" activeCell="A10" sqref="A10"/>
      <selection pane="bottomRight" activeCell="F10" sqref="F10"/>
    </sheetView>
  </sheetViews>
  <sheetFormatPr baseColWidth="10" defaultRowHeight="14.4" x14ac:dyDescent="0.3"/>
  <cols>
    <col min="1" max="1" width="1.88671875" style="95" customWidth="1"/>
    <col min="2" max="2" width="38.109375" style="95" customWidth="1"/>
    <col min="3" max="3" width="29.5546875" style="95" customWidth="1"/>
    <col min="4" max="4" width="19.88671875" style="95" customWidth="1"/>
    <col min="5" max="5" width="1.21875" style="95" customWidth="1"/>
    <col min="6" max="6" width="13.33203125" style="95" customWidth="1"/>
    <col min="7" max="7" width="14" style="95" customWidth="1"/>
    <col min="8" max="8" width="15" style="95" customWidth="1"/>
    <col min="9" max="9" width="14.33203125" style="95" customWidth="1"/>
    <col min="10" max="10" width="10.88671875" style="95" customWidth="1"/>
    <col min="11" max="11" width="12.88671875" style="95" customWidth="1"/>
    <col min="12" max="12" width="12.77734375" style="95" customWidth="1"/>
    <col min="13" max="13" width="12.109375" style="95" customWidth="1"/>
    <col min="14" max="14" width="20.44140625" style="95" customWidth="1"/>
    <col min="15" max="15" width="14.33203125" style="95" customWidth="1"/>
    <col min="16" max="16" width="11.44140625" style="95" customWidth="1"/>
    <col min="17" max="17" width="20.44140625" style="95" customWidth="1"/>
    <col min="18" max="18" width="1.109375" style="95" customWidth="1"/>
    <col min="19" max="20" width="10.44140625" style="95" hidden="1" customWidth="1"/>
    <col min="21" max="21" width="10.44140625" style="95" customWidth="1"/>
    <col min="22" max="22" width="10.5546875" style="95" customWidth="1"/>
    <col min="23" max="23" width="22.6640625" style="95" hidden="1" customWidth="1"/>
    <col min="24" max="24" width="22.6640625" style="95" customWidth="1"/>
    <col min="25" max="25" width="1.33203125" style="95" customWidth="1"/>
    <col min="26" max="26" width="14.5546875" style="95" customWidth="1"/>
    <col min="27" max="16384" width="11.5546875" style="95"/>
  </cols>
  <sheetData>
    <row r="1" spans="1:26" ht="58.8" customHeight="1" x14ac:dyDescent="0.3">
      <c r="B1" s="365" t="s">
        <v>132</v>
      </c>
      <c r="C1" s="366"/>
      <c r="D1" s="366"/>
      <c r="E1" s="366"/>
      <c r="F1" s="366"/>
      <c r="G1" s="366"/>
      <c r="H1" s="366"/>
      <c r="I1" s="367"/>
      <c r="J1" s="96"/>
      <c r="K1" s="96"/>
      <c r="L1" s="97"/>
    </row>
    <row r="2" spans="1:26" ht="30" customHeight="1" x14ac:dyDescent="0.3">
      <c r="B2" s="368" t="s">
        <v>74</v>
      </c>
      <c r="C2" s="369"/>
      <c r="D2" s="369"/>
      <c r="E2" s="369"/>
      <c r="F2" s="369"/>
      <c r="G2" s="369" t="s">
        <v>72</v>
      </c>
      <c r="H2" s="369"/>
      <c r="I2" s="370"/>
      <c r="J2" s="100"/>
      <c r="K2" s="100"/>
      <c r="L2" s="97"/>
    </row>
    <row r="3" spans="1:26" ht="21.6" customHeight="1" x14ac:dyDescent="0.3">
      <c r="B3" s="42" t="s">
        <v>22</v>
      </c>
      <c r="C3" s="373" t="str">
        <f>IF(ISBLANK('ÁREA MEJORA COMPETENCIAL'!C3:F3),"",'ÁREA MEJORA COMPETENCIAL'!C3:F3)</f>
        <v/>
      </c>
      <c r="D3" s="374"/>
      <c r="E3" s="374"/>
      <c r="F3" s="375"/>
      <c r="G3" s="376" t="s">
        <v>23</v>
      </c>
      <c r="H3" s="376"/>
      <c r="I3" s="377"/>
      <c r="J3" s="101"/>
      <c r="K3" s="101"/>
      <c r="L3" s="97"/>
    </row>
    <row r="4" spans="1:26" ht="21.75" customHeight="1" thickBot="1" x14ac:dyDescent="0.35">
      <c r="B4" s="43" t="s">
        <v>73</v>
      </c>
      <c r="C4" s="362" t="str">
        <f>IF(ISBLANK('ÁREA MEJORA COMPETENCIAL'!C4:F4),"",'ÁREA MEJORA COMPETENCIAL'!C4:F4)</f>
        <v/>
      </c>
      <c r="D4" s="363"/>
      <c r="E4" s="363"/>
      <c r="F4" s="364"/>
      <c r="G4" s="34" t="str">
        <f>'ÁREA MEJORA COMPETENCIAL'!G4</f>
        <v>FASE</v>
      </c>
      <c r="H4" s="35">
        <f>'ÁREA MEJORA COMPETENCIAL'!H4</f>
        <v>2024</v>
      </c>
      <c r="I4" s="159" t="str">
        <f>'ÁREA MEJORA COMPETENCIAL'!I4</f>
        <v>Nº</v>
      </c>
      <c r="J4" s="103"/>
      <c r="K4" s="40"/>
      <c r="L4" s="97"/>
    </row>
    <row r="5" spans="1:26" ht="4.2" customHeight="1" x14ac:dyDescent="0.3">
      <c r="B5" s="41"/>
      <c r="C5" s="194"/>
      <c r="D5" s="194"/>
      <c r="E5" s="194"/>
      <c r="F5" s="194"/>
      <c r="G5" s="31"/>
      <c r="H5" s="39"/>
      <c r="I5" s="31"/>
      <c r="J5" s="103"/>
      <c r="K5" s="40"/>
      <c r="L5" s="97"/>
    </row>
    <row r="6" spans="1:26" ht="21.75" hidden="1" customHeight="1" x14ac:dyDescent="0.3">
      <c r="A6" s="97"/>
      <c r="B6" s="164"/>
      <c r="C6" s="83"/>
      <c r="D6" s="83"/>
      <c r="E6" s="83"/>
      <c r="F6" s="83"/>
      <c r="G6" s="40"/>
      <c r="H6" s="165"/>
      <c r="I6" s="40"/>
      <c r="J6" s="103"/>
      <c r="K6" s="40"/>
      <c r="L6" s="97"/>
    </row>
    <row r="7" spans="1:26" ht="32.4" customHeight="1" x14ac:dyDescent="0.3">
      <c r="A7" s="104"/>
      <c r="B7" s="50"/>
      <c r="C7" s="50"/>
      <c r="D7" s="50"/>
      <c r="E7" s="378"/>
      <c r="F7" s="385" t="s">
        <v>140</v>
      </c>
      <c r="G7" s="386"/>
      <c r="H7" s="386"/>
      <c r="I7" s="386"/>
      <c r="J7" s="386"/>
      <c r="K7" s="386"/>
      <c r="L7" s="386"/>
      <c r="M7" s="386"/>
      <c r="N7" s="386"/>
      <c r="O7" s="386"/>
      <c r="P7" s="386"/>
      <c r="Q7" s="386"/>
      <c r="R7" s="386"/>
      <c r="S7" s="386"/>
      <c r="T7" s="386"/>
      <c r="U7" s="386"/>
      <c r="V7" s="386"/>
      <c r="W7" s="386"/>
      <c r="X7" s="387"/>
      <c r="Y7" s="353"/>
      <c r="Z7" s="37"/>
    </row>
    <row r="8" spans="1:26" ht="21.6" customHeight="1" x14ac:dyDescent="0.3">
      <c r="A8" s="371" t="s">
        <v>0</v>
      </c>
      <c r="B8" s="372"/>
      <c r="C8" s="372"/>
      <c r="D8" s="372"/>
      <c r="E8" s="379"/>
      <c r="F8" s="357" t="s">
        <v>65</v>
      </c>
      <c r="G8" s="358"/>
      <c r="H8" s="359"/>
      <c r="I8" s="357" t="s">
        <v>1</v>
      </c>
      <c r="J8" s="358"/>
      <c r="K8" s="359"/>
      <c r="L8" s="357" t="s">
        <v>32</v>
      </c>
      <c r="M8" s="358"/>
      <c r="N8" s="359"/>
      <c r="O8" s="357" t="s">
        <v>33</v>
      </c>
      <c r="P8" s="358"/>
      <c r="Q8" s="359"/>
      <c r="R8" s="161"/>
      <c r="S8" s="397" t="s">
        <v>76</v>
      </c>
      <c r="T8" s="397"/>
      <c r="U8" s="397"/>
      <c r="V8" s="397"/>
      <c r="W8" s="397"/>
      <c r="X8" s="397"/>
      <c r="Y8" s="354"/>
      <c r="Z8" s="38"/>
    </row>
    <row r="9" spans="1:26" ht="26.4" customHeight="1" x14ac:dyDescent="0.3">
      <c r="A9" s="360" t="s">
        <v>2</v>
      </c>
      <c r="B9" s="361"/>
      <c r="C9" s="87" t="s">
        <v>3</v>
      </c>
      <c r="D9" s="86" t="s">
        <v>4</v>
      </c>
      <c r="E9" s="379"/>
      <c r="F9" s="162" t="s">
        <v>6</v>
      </c>
      <c r="G9" s="60" t="s">
        <v>7</v>
      </c>
      <c r="H9" s="60" t="s">
        <v>9</v>
      </c>
      <c r="I9" s="60" t="s">
        <v>6</v>
      </c>
      <c r="J9" s="60" t="s">
        <v>7</v>
      </c>
      <c r="K9" s="60" t="s">
        <v>9</v>
      </c>
      <c r="L9" s="60" t="s">
        <v>6</v>
      </c>
      <c r="M9" s="60" t="s">
        <v>7</v>
      </c>
      <c r="N9" s="60" t="s">
        <v>9</v>
      </c>
      <c r="O9" s="60" t="s">
        <v>6</v>
      </c>
      <c r="P9" s="60" t="s">
        <v>7</v>
      </c>
      <c r="Q9" s="61" t="s">
        <v>9</v>
      </c>
      <c r="R9" s="154"/>
      <c r="S9" s="222" t="s">
        <v>75</v>
      </c>
      <c r="T9" s="222" t="s">
        <v>102</v>
      </c>
      <c r="U9" s="60" t="s">
        <v>28</v>
      </c>
      <c r="V9" s="60" t="s">
        <v>29</v>
      </c>
      <c r="W9" s="60" t="s">
        <v>104</v>
      </c>
      <c r="X9" s="230" t="s">
        <v>137</v>
      </c>
      <c r="Y9" s="354"/>
      <c r="Z9" s="38"/>
    </row>
    <row r="10" spans="1:26" ht="18" customHeight="1" x14ac:dyDescent="0.3">
      <c r="A10" s="355" t="str">
        <f>IF(ISBLANK('ÁREA MEJORA COMPETENCIAL'!A10),"",'ÁREA MEJORA COMPETENCIAL'!A10:B10)</f>
        <v/>
      </c>
      <c r="B10" s="356"/>
      <c r="C10" s="94" t="str">
        <f>IF(ISBLANK('ÁREA MEJORA COMPETENCIAL'!C10),"",'ÁREA MEJORA COMPETENCIAL'!C10)</f>
        <v/>
      </c>
      <c r="D10" s="180" t="str">
        <f>IF(ISBLANK('ÁREA MEJORA COMPETENCIAL'!D10),"",'ÁREA MEJORA COMPETENCIAL'!D10)</f>
        <v/>
      </c>
      <c r="E10" s="379"/>
      <c r="F10" s="82"/>
      <c r="G10" s="54"/>
      <c r="H10" s="62">
        <f>SUM(F10,G10)</f>
        <v>0</v>
      </c>
      <c r="I10" s="54"/>
      <c r="J10" s="54"/>
      <c r="K10" s="62">
        <f>SUM(I10,J10)</f>
        <v>0</v>
      </c>
      <c r="L10" s="54"/>
      <c r="M10" s="54"/>
      <c r="N10" s="62">
        <f>SUM(L10,M10)</f>
        <v>0</v>
      </c>
      <c r="O10" s="54"/>
      <c r="P10" s="54"/>
      <c r="Q10" s="63">
        <f>SUM(O10,P10)</f>
        <v>0</v>
      </c>
      <c r="R10" s="166"/>
      <c r="S10" s="55" t="str">
        <f>IF(ISBLANK('ÁREA MEJORA COMPETENCIAL'!R10),"",(IF(ISERROR('ÁREA MEJORA COMPETENCIAL'!R10),"",('ÁREA MEJORA COMPETENCIAL'!X10)*4.44444444)))</f>
        <v/>
      </c>
      <c r="T10" s="52" t="str">
        <f>IF(ISBLANK('ÁREA MEJORA COMPETENCIAL'!R10),"",(ROUND(S10,0)))</f>
        <v/>
      </c>
      <c r="U10" s="57" t="str">
        <f>IF('ÁREA MEJORA COMPETENCIAL'!X10=20,88,IF('ÁREA MEJORA COMPETENCIAL'!X10&lt;=2,"",T10))</f>
        <v/>
      </c>
      <c r="V10" s="64">
        <f>SUM(H10,K10,N10,Q10)</f>
        <v>0</v>
      </c>
      <c r="W10" s="209" t="str">
        <f>IF(ISBLANK('ÁREA MEJORA COMPETENCIAL'!R10),"",IF(U10="","",(V10-U10)))</f>
        <v/>
      </c>
      <c r="X10" s="224" t="str">
        <f>IF(ISBLANK('ÁREA MEJORA COMPETENCIAL'!R10),"",IF(U10="","VER RESULTADOS",(V10/U10)))</f>
        <v/>
      </c>
      <c r="Y10" s="354"/>
      <c r="Z10" s="38"/>
    </row>
    <row r="11" spans="1:26" ht="18" customHeight="1" x14ac:dyDescent="0.3">
      <c r="A11" s="355" t="str">
        <f>IF(ISBLANK('ÁREA MEJORA COMPETENCIAL'!A11),"",'ÁREA MEJORA COMPETENCIAL'!A11:B11)</f>
        <v/>
      </c>
      <c r="B11" s="356"/>
      <c r="C11" s="181" t="str">
        <f>IF(ISBLANK('ÁREA MEJORA COMPETENCIAL'!C11),"",'ÁREA MEJORA COMPETENCIAL'!C11)</f>
        <v/>
      </c>
      <c r="D11" s="180" t="str">
        <f>IF(ISBLANK('ÁREA MEJORA COMPETENCIAL'!D11),"",'ÁREA MEJORA COMPETENCIAL'!D11)</f>
        <v/>
      </c>
      <c r="E11" s="379"/>
      <c r="F11" s="53"/>
      <c r="G11" s="51"/>
      <c r="H11" s="62">
        <f t="shared" ref="H11:H145" si="0">SUM(F11,G11)</f>
        <v>0</v>
      </c>
      <c r="I11" s="51"/>
      <c r="J11" s="51"/>
      <c r="K11" s="62">
        <f t="shared" ref="K11:K145" si="1">SUM(I11,J11)</f>
        <v>0</v>
      </c>
      <c r="L11" s="51"/>
      <c r="M11" s="51"/>
      <c r="N11" s="62">
        <f t="shared" ref="N11:N145" si="2">SUM(L11,M11)</f>
        <v>0</v>
      </c>
      <c r="O11" s="51"/>
      <c r="P11" s="51"/>
      <c r="Q11" s="63">
        <f t="shared" ref="Q11:Q145" si="3">SUM(O11,P11)</f>
        <v>0</v>
      </c>
      <c r="R11" s="166"/>
      <c r="S11" s="55" t="str">
        <f>IF(ISBLANK('ÁREA MEJORA COMPETENCIAL'!R11),"",(IF(ISERROR('ÁREA MEJORA COMPETENCIAL'!R11),"",('ÁREA MEJORA COMPETENCIAL'!X11)*4.44444444)))</f>
        <v/>
      </c>
      <c r="T11" s="52" t="str">
        <f>IF(ISBLANK('ÁREA MEJORA COMPETENCIAL'!R11),"",(ROUND(S11,0)))</f>
        <v/>
      </c>
      <c r="U11" s="57" t="str">
        <f>IF('ÁREA MEJORA COMPETENCIAL'!X11=20,88,IF('ÁREA MEJORA COMPETENCIAL'!X11&lt;=2,"",T11))</f>
        <v/>
      </c>
      <c r="V11" s="64">
        <f t="shared" ref="V11:V74" si="4">SUM(H11,K11,N11,Q11)</f>
        <v>0</v>
      </c>
      <c r="W11" s="209" t="str">
        <f>IF(ISBLANK('ÁREA MEJORA COMPETENCIAL'!R11),"",IF(U11="","",(V11-U11)))</f>
        <v/>
      </c>
      <c r="X11" s="224" t="str">
        <f>IF(ISBLANK('ÁREA MEJORA COMPETENCIAL'!R11),"",IF(U11="","VER RESULTADOS",(V11/U11)))</f>
        <v/>
      </c>
      <c r="Y11" s="354"/>
      <c r="Z11" s="38"/>
    </row>
    <row r="12" spans="1:26" ht="18" customHeight="1" x14ac:dyDescent="0.3">
      <c r="A12" s="355" t="str">
        <f>IF(ISBLANK('ÁREA MEJORA COMPETENCIAL'!A12),"",'ÁREA MEJORA COMPETENCIAL'!A12:B12)</f>
        <v/>
      </c>
      <c r="B12" s="356"/>
      <c r="C12" s="181" t="str">
        <f>IF(ISBLANK('ÁREA MEJORA COMPETENCIAL'!C12),"",'ÁREA MEJORA COMPETENCIAL'!C12)</f>
        <v/>
      </c>
      <c r="D12" s="180" t="str">
        <f>IF(ISBLANK('ÁREA MEJORA COMPETENCIAL'!D12),"",'ÁREA MEJORA COMPETENCIAL'!D12)</f>
        <v/>
      </c>
      <c r="E12" s="379"/>
      <c r="F12" s="82"/>
      <c r="G12" s="51"/>
      <c r="H12" s="62">
        <f t="shared" si="0"/>
        <v>0</v>
      </c>
      <c r="I12" s="51"/>
      <c r="J12" s="51"/>
      <c r="K12" s="62">
        <f t="shared" si="1"/>
        <v>0</v>
      </c>
      <c r="L12" s="51"/>
      <c r="M12" s="51"/>
      <c r="N12" s="62">
        <f t="shared" si="2"/>
        <v>0</v>
      </c>
      <c r="O12" s="51"/>
      <c r="P12" s="51"/>
      <c r="Q12" s="63">
        <f t="shared" si="3"/>
        <v>0</v>
      </c>
      <c r="R12" s="166"/>
      <c r="S12" s="55" t="str">
        <f>IF(ISBLANK('ÁREA MEJORA COMPETENCIAL'!R12),"",(IF(ISERROR('ÁREA MEJORA COMPETENCIAL'!R12),"",('ÁREA MEJORA COMPETENCIAL'!X12)*4.44444444)))</f>
        <v/>
      </c>
      <c r="T12" s="52" t="str">
        <f>IF(ISBLANK('ÁREA MEJORA COMPETENCIAL'!R12),"",(ROUND(S12,0)))</f>
        <v/>
      </c>
      <c r="U12" s="57" t="str">
        <f>IF('ÁREA MEJORA COMPETENCIAL'!X12=20,88,IF('ÁREA MEJORA COMPETENCIAL'!X12&lt;=2,"",T12))</f>
        <v/>
      </c>
      <c r="V12" s="64">
        <f t="shared" si="4"/>
        <v>0</v>
      </c>
      <c r="W12" s="209" t="str">
        <f>IF(ISBLANK('ÁREA MEJORA COMPETENCIAL'!R12),"",IF(U12="","",(V12-U12)))</f>
        <v/>
      </c>
      <c r="X12" s="224" t="str">
        <f>IF(ISBLANK('ÁREA MEJORA COMPETENCIAL'!R12),"",IF(U12="","VER RESULTADOS",(V12/U12)))</f>
        <v/>
      </c>
      <c r="Y12" s="354"/>
      <c r="Z12" s="38"/>
    </row>
    <row r="13" spans="1:26" ht="18" customHeight="1" x14ac:dyDescent="0.3">
      <c r="A13" s="355" t="str">
        <f>IF(ISBLANK('ÁREA MEJORA COMPETENCIAL'!A13),"",'ÁREA MEJORA COMPETENCIAL'!A13:B13)</f>
        <v/>
      </c>
      <c r="B13" s="356"/>
      <c r="C13" s="181" t="str">
        <f>IF(ISBLANK('ÁREA MEJORA COMPETENCIAL'!C13),"",'ÁREA MEJORA COMPETENCIAL'!C13)</f>
        <v/>
      </c>
      <c r="D13" s="180" t="str">
        <f>IF(ISBLANK('ÁREA MEJORA COMPETENCIAL'!D13),"",'ÁREA MEJORA COMPETENCIAL'!D13)</f>
        <v/>
      </c>
      <c r="E13" s="379"/>
      <c r="F13" s="53"/>
      <c r="G13" s="51"/>
      <c r="H13" s="62">
        <f t="shared" si="0"/>
        <v>0</v>
      </c>
      <c r="I13" s="51"/>
      <c r="J13" s="51"/>
      <c r="K13" s="62">
        <f t="shared" si="1"/>
        <v>0</v>
      </c>
      <c r="L13" s="51"/>
      <c r="M13" s="51"/>
      <c r="N13" s="62">
        <f t="shared" si="2"/>
        <v>0</v>
      </c>
      <c r="O13" s="51"/>
      <c r="P13" s="51"/>
      <c r="Q13" s="63">
        <f t="shared" si="3"/>
        <v>0</v>
      </c>
      <c r="R13" s="166"/>
      <c r="S13" s="55" t="str">
        <f>IF(ISBLANK('ÁREA MEJORA COMPETENCIAL'!R13),"",(IF(ISERROR('ÁREA MEJORA COMPETENCIAL'!R13),"",('ÁREA MEJORA COMPETENCIAL'!X13)*4.44444444)))</f>
        <v/>
      </c>
      <c r="T13" s="52" t="str">
        <f>IF(ISBLANK('ÁREA MEJORA COMPETENCIAL'!R13),"",(ROUND(S13,0)))</f>
        <v/>
      </c>
      <c r="U13" s="57" t="str">
        <f>IF('ÁREA MEJORA COMPETENCIAL'!X13=20,88,IF('ÁREA MEJORA COMPETENCIAL'!X13&lt;=2,"",T13))</f>
        <v/>
      </c>
      <c r="V13" s="64">
        <f t="shared" si="4"/>
        <v>0</v>
      </c>
      <c r="W13" s="209" t="str">
        <f>IF(ISBLANK('ÁREA MEJORA COMPETENCIAL'!R13),"",IF(U13="","",(V13-U13)))</f>
        <v/>
      </c>
      <c r="X13" s="224" t="str">
        <f>IF(ISBLANK('ÁREA MEJORA COMPETENCIAL'!R13),"",IF(U13="","VER RESULTADOS",(V13/U13)))</f>
        <v/>
      </c>
      <c r="Y13" s="354"/>
      <c r="Z13" s="38"/>
    </row>
    <row r="14" spans="1:26" ht="18" customHeight="1" x14ac:dyDescent="0.3">
      <c r="A14" s="355" t="str">
        <f>IF(ISBLANK('ÁREA MEJORA COMPETENCIAL'!A14),"",'ÁREA MEJORA COMPETENCIAL'!A14:B14)</f>
        <v/>
      </c>
      <c r="B14" s="356"/>
      <c r="C14" s="181" t="str">
        <f>IF(ISBLANK('ÁREA MEJORA COMPETENCIAL'!C14),"",'ÁREA MEJORA COMPETENCIAL'!C14)</f>
        <v/>
      </c>
      <c r="D14" s="180" t="str">
        <f>IF(ISBLANK('ÁREA MEJORA COMPETENCIAL'!D14),"",'ÁREA MEJORA COMPETENCIAL'!D14)</f>
        <v/>
      </c>
      <c r="E14" s="379"/>
      <c r="F14" s="82"/>
      <c r="G14" s="51"/>
      <c r="H14" s="62">
        <f t="shared" si="0"/>
        <v>0</v>
      </c>
      <c r="I14" s="51"/>
      <c r="J14" s="51"/>
      <c r="K14" s="62">
        <f t="shared" si="1"/>
        <v>0</v>
      </c>
      <c r="L14" s="51"/>
      <c r="M14" s="51"/>
      <c r="N14" s="62">
        <f t="shared" si="2"/>
        <v>0</v>
      </c>
      <c r="O14" s="51"/>
      <c r="P14" s="51"/>
      <c r="Q14" s="63">
        <f t="shared" si="3"/>
        <v>0</v>
      </c>
      <c r="R14" s="166"/>
      <c r="S14" s="55" t="str">
        <f>IF(ISBLANK('ÁREA MEJORA COMPETENCIAL'!R14),"",(IF(ISERROR('ÁREA MEJORA COMPETENCIAL'!R14),"",('ÁREA MEJORA COMPETENCIAL'!X14)*4.44444444)))</f>
        <v/>
      </c>
      <c r="T14" s="52" t="str">
        <f>IF(ISBLANK('ÁREA MEJORA COMPETENCIAL'!R14),"",(ROUND(S14,0)))</f>
        <v/>
      </c>
      <c r="U14" s="57" t="str">
        <f>IF('ÁREA MEJORA COMPETENCIAL'!X14=20,88,IF('ÁREA MEJORA COMPETENCIAL'!X14&lt;=2,"",T14))</f>
        <v/>
      </c>
      <c r="V14" s="64">
        <f t="shared" si="4"/>
        <v>0</v>
      </c>
      <c r="W14" s="209" t="str">
        <f>IF(ISBLANK('ÁREA MEJORA COMPETENCIAL'!R14),"",IF(U14="","",(V14-U14)))</f>
        <v/>
      </c>
      <c r="X14" s="224" t="str">
        <f>IF(ISBLANK('ÁREA MEJORA COMPETENCIAL'!R14),"",IF(U14="","VER RESULTADOS",(V14/U14)))</f>
        <v/>
      </c>
      <c r="Y14" s="354"/>
      <c r="Z14" s="38"/>
    </row>
    <row r="15" spans="1:26" ht="18" customHeight="1" x14ac:dyDescent="0.3">
      <c r="A15" s="355" t="str">
        <f>IF(ISBLANK('ÁREA MEJORA COMPETENCIAL'!A15),"",'ÁREA MEJORA COMPETENCIAL'!A15:B15)</f>
        <v/>
      </c>
      <c r="B15" s="356"/>
      <c r="C15" s="181" t="str">
        <f>IF(ISBLANK('ÁREA MEJORA COMPETENCIAL'!C15),"",'ÁREA MEJORA COMPETENCIAL'!C15)</f>
        <v/>
      </c>
      <c r="D15" s="180" t="str">
        <f>IF(ISBLANK('ÁREA MEJORA COMPETENCIAL'!D15),"",'ÁREA MEJORA COMPETENCIAL'!D15)</f>
        <v/>
      </c>
      <c r="E15" s="379"/>
      <c r="F15" s="53"/>
      <c r="G15" s="51"/>
      <c r="H15" s="62">
        <f t="shared" si="0"/>
        <v>0</v>
      </c>
      <c r="I15" s="51"/>
      <c r="J15" s="51"/>
      <c r="K15" s="62">
        <f t="shared" si="1"/>
        <v>0</v>
      </c>
      <c r="L15" s="51"/>
      <c r="M15" s="51"/>
      <c r="N15" s="62">
        <f t="shared" si="2"/>
        <v>0</v>
      </c>
      <c r="O15" s="51"/>
      <c r="P15" s="51"/>
      <c r="Q15" s="63">
        <f t="shared" si="3"/>
        <v>0</v>
      </c>
      <c r="R15" s="166"/>
      <c r="S15" s="55" t="str">
        <f>IF(ISBLANK('ÁREA MEJORA COMPETENCIAL'!R15),"",(IF(ISERROR('ÁREA MEJORA COMPETENCIAL'!R15),"",('ÁREA MEJORA COMPETENCIAL'!X15)*4.44444444)))</f>
        <v/>
      </c>
      <c r="T15" s="52" t="str">
        <f>IF(ISBLANK('ÁREA MEJORA COMPETENCIAL'!R15),"",(ROUND(S15,0)))</f>
        <v/>
      </c>
      <c r="U15" s="57" t="str">
        <f>IF('ÁREA MEJORA COMPETENCIAL'!X15=20,88,IF('ÁREA MEJORA COMPETENCIAL'!X15&lt;=2,"",T15))</f>
        <v/>
      </c>
      <c r="V15" s="64">
        <f t="shared" si="4"/>
        <v>0</v>
      </c>
      <c r="W15" s="209" t="str">
        <f>IF(ISBLANK('ÁREA MEJORA COMPETENCIAL'!R15),"",IF(U15="","",(V15-U15)))</f>
        <v/>
      </c>
      <c r="X15" s="224" t="str">
        <f>IF(ISBLANK('ÁREA MEJORA COMPETENCIAL'!R15),"",IF(U15="","VER RESULTADOS",(V15/U15)))</f>
        <v/>
      </c>
      <c r="Y15" s="354"/>
      <c r="Z15" s="38"/>
    </row>
    <row r="16" spans="1:26" s="99" customFormat="1" ht="18" customHeight="1" x14ac:dyDescent="0.3">
      <c r="A16" s="355" t="str">
        <f>IF(ISBLANK('ÁREA MEJORA COMPETENCIAL'!A16),"",'ÁREA MEJORA COMPETENCIAL'!A16:B16)</f>
        <v/>
      </c>
      <c r="B16" s="356"/>
      <c r="C16" s="181" t="str">
        <f>IF(ISBLANK('ÁREA MEJORA COMPETENCIAL'!C16),"",'ÁREA MEJORA COMPETENCIAL'!C16)</f>
        <v/>
      </c>
      <c r="D16" s="180" t="str">
        <f>IF(ISBLANK('ÁREA MEJORA COMPETENCIAL'!D16),"",'ÁREA MEJORA COMPETENCIAL'!D16)</f>
        <v/>
      </c>
      <c r="E16" s="379"/>
      <c r="F16" s="82"/>
      <c r="G16" s="51"/>
      <c r="H16" s="62">
        <f t="shared" si="0"/>
        <v>0</v>
      </c>
      <c r="I16" s="51"/>
      <c r="J16" s="51"/>
      <c r="K16" s="62">
        <f t="shared" si="1"/>
        <v>0</v>
      </c>
      <c r="L16" s="51"/>
      <c r="M16" s="51"/>
      <c r="N16" s="62">
        <f t="shared" si="2"/>
        <v>0</v>
      </c>
      <c r="O16" s="51"/>
      <c r="P16" s="51"/>
      <c r="Q16" s="63">
        <f t="shared" si="3"/>
        <v>0</v>
      </c>
      <c r="R16" s="166"/>
      <c r="S16" s="55" t="str">
        <f>IF(ISBLANK('ÁREA MEJORA COMPETENCIAL'!R16),"",(IF(ISERROR('ÁREA MEJORA COMPETENCIAL'!R16),"",('ÁREA MEJORA COMPETENCIAL'!X16)*4.44444444)))</f>
        <v/>
      </c>
      <c r="T16" s="52" t="str">
        <f>IF(ISBLANK('ÁREA MEJORA COMPETENCIAL'!R16),"",(ROUND(S16,0)))</f>
        <v/>
      </c>
      <c r="U16" s="57" t="str">
        <f>IF('ÁREA MEJORA COMPETENCIAL'!X16=20,88,IF('ÁREA MEJORA COMPETENCIAL'!X16&lt;=2,"",T16))</f>
        <v/>
      </c>
      <c r="V16" s="64">
        <f t="shared" si="4"/>
        <v>0</v>
      </c>
      <c r="W16" s="209" t="str">
        <f>IF(ISBLANK('ÁREA MEJORA COMPETENCIAL'!R16),"",IF(U16="","",(V16-U16)))</f>
        <v/>
      </c>
      <c r="X16" s="224" t="str">
        <f>IF(ISBLANK('ÁREA MEJORA COMPETENCIAL'!R16),"",IF(U16="","VER RESULTADOS",(V16/U16)))</f>
        <v/>
      </c>
      <c r="Y16" s="354"/>
      <c r="Z16" s="38"/>
    </row>
    <row r="17" spans="1:26" s="99" customFormat="1" ht="18" customHeight="1" x14ac:dyDescent="0.3">
      <c r="A17" s="355" t="str">
        <f>IF(ISBLANK('ÁREA MEJORA COMPETENCIAL'!A17),"",'ÁREA MEJORA COMPETENCIAL'!A17:B17)</f>
        <v/>
      </c>
      <c r="B17" s="356"/>
      <c r="C17" s="181" t="str">
        <f>IF(ISBLANK('ÁREA MEJORA COMPETENCIAL'!C17),"",'ÁREA MEJORA COMPETENCIAL'!C17)</f>
        <v/>
      </c>
      <c r="D17" s="180" t="str">
        <f>IF(ISBLANK('ÁREA MEJORA COMPETENCIAL'!D17),"",'ÁREA MEJORA COMPETENCIAL'!D17)</f>
        <v/>
      </c>
      <c r="E17" s="379"/>
      <c r="F17" s="53"/>
      <c r="G17" s="51"/>
      <c r="H17" s="62">
        <f t="shared" si="0"/>
        <v>0</v>
      </c>
      <c r="I17" s="51"/>
      <c r="J17" s="51"/>
      <c r="K17" s="62">
        <f t="shared" si="1"/>
        <v>0</v>
      </c>
      <c r="L17" s="51"/>
      <c r="M17" s="51"/>
      <c r="N17" s="62">
        <f t="shared" si="2"/>
        <v>0</v>
      </c>
      <c r="O17" s="51"/>
      <c r="P17" s="51"/>
      <c r="Q17" s="63">
        <f t="shared" si="3"/>
        <v>0</v>
      </c>
      <c r="R17" s="166"/>
      <c r="S17" s="55" t="str">
        <f>IF(ISBLANK('ÁREA MEJORA COMPETENCIAL'!R17),"",(IF(ISERROR('ÁREA MEJORA COMPETENCIAL'!R17),"",('ÁREA MEJORA COMPETENCIAL'!X17)*4.44444444)))</f>
        <v/>
      </c>
      <c r="T17" s="52" t="str">
        <f>IF(ISBLANK('ÁREA MEJORA COMPETENCIAL'!R17),"",(ROUND(S17,0)))</f>
        <v/>
      </c>
      <c r="U17" s="57" t="str">
        <f>IF('ÁREA MEJORA COMPETENCIAL'!X17=20,88,IF('ÁREA MEJORA COMPETENCIAL'!X17&lt;=2,"",T17))</f>
        <v/>
      </c>
      <c r="V17" s="64">
        <f t="shared" si="4"/>
        <v>0</v>
      </c>
      <c r="W17" s="209" t="str">
        <f>IF(ISBLANK('ÁREA MEJORA COMPETENCIAL'!R17),"",IF(U17="","",(V17-U17)))</f>
        <v/>
      </c>
      <c r="X17" s="224" t="str">
        <f>IF(ISBLANK('ÁREA MEJORA COMPETENCIAL'!R17),"",IF(U17="","VER RESULTADOS",(V17/U17)))</f>
        <v/>
      </c>
      <c r="Y17" s="354"/>
      <c r="Z17" s="38"/>
    </row>
    <row r="18" spans="1:26" s="99" customFormat="1" ht="18" customHeight="1" x14ac:dyDescent="0.3">
      <c r="A18" s="355" t="str">
        <f>IF(ISBLANK('ÁREA MEJORA COMPETENCIAL'!A18),"",'ÁREA MEJORA COMPETENCIAL'!A18:B18)</f>
        <v/>
      </c>
      <c r="B18" s="356"/>
      <c r="C18" s="181" t="str">
        <f>IF(ISBLANK('ÁREA MEJORA COMPETENCIAL'!C18),"",'ÁREA MEJORA COMPETENCIAL'!C18)</f>
        <v/>
      </c>
      <c r="D18" s="180" t="str">
        <f>IF(ISBLANK('ÁREA MEJORA COMPETENCIAL'!D18),"",'ÁREA MEJORA COMPETENCIAL'!D18)</f>
        <v/>
      </c>
      <c r="E18" s="379"/>
      <c r="F18" s="82"/>
      <c r="G18" s="51"/>
      <c r="H18" s="62">
        <f t="shared" si="0"/>
        <v>0</v>
      </c>
      <c r="I18" s="51"/>
      <c r="J18" s="51"/>
      <c r="K18" s="62">
        <f t="shared" si="1"/>
        <v>0</v>
      </c>
      <c r="L18" s="51"/>
      <c r="M18" s="51"/>
      <c r="N18" s="62">
        <f t="shared" si="2"/>
        <v>0</v>
      </c>
      <c r="O18" s="51"/>
      <c r="P18" s="51"/>
      <c r="Q18" s="63">
        <f t="shared" si="3"/>
        <v>0</v>
      </c>
      <c r="R18" s="166"/>
      <c r="S18" s="55" t="str">
        <f>IF(ISBLANK('ÁREA MEJORA COMPETENCIAL'!R18),"",(IF(ISERROR('ÁREA MEJORA COMPETENCIAL'!R18),"",('ÁREA MEJORA COMPETENCIAL'!X18)*4.44444444)))</f>
        <v/>
      </c>
      <c r="T18" s="52" t="str">
        <f>IF(ISBLANK('ÁREA MEJORA COMPETENCIAL'!R18),"",(ROUND(S18,0)))</f>
        <v/>
      </c>
      <c r="U18" s="57" t="str">
        <f>IF('ÁREA MEJORA COMPETENCIAL'!X18=20,88,IF('ÁREA MEJORA COMPETENCIAL'!X18&lt;=2,"",T18))</f>
        <v/>
      </c>
      <c r="V18" s="64">
        <f t="shared" si="4"/>
        <v>0</v>
      </c>
      <c r="W18" s="209" t="str">
        <f>IF(ISBLANK('ÁREA MEJORA COMPETENCIAL'!R18),"",IF(U18="","",(V18-U18)))</f>
        <v/>
      </c>
      <c r="X18" s="224" t="str">
        <f>IF(ISBLANK('ÁREA MEJORA COMPETENCIAL'!R18),"",IF(U18="","VER RESULTADOS",(V18/U18)))</f>
        <v/>
      </c>
      <c r="Y18" s="354"/>
      <c r="Z18" s="38"/>
    </row>
    <row r="19" spans="1:26" s="99" customFormat="1" ht="18" customHeight="1" x14ac:dyDescent="0.3">
      <c r="A19" s="355" t="str">
        <f>IF(ISBLANK('ÁREA MEJORA COMPETENCIAL'!A19),"",'ÁREA MEJORA COMPETENCIAL'!A19:B19)</f>
        <v/>
      </c>
      <c r="B19" s="356"/>
      <c r="C19" s="181" t="str">
        <f>IF(ISBLANK('ÁREA MEJORA COMPETENCIAL'!C19),"",'ÁREA MEJORA COMPETENCIAL'!C19)</f>
        <v/>
      </c>
      <c r="D19" s="180" t="str">
        <f>IF(ISBLANK('ÁREA MEJORA COMPETENCIAL'!D19),"",'ÁREA MEJORA COMPETENCIAL'!D19)</f>
        <v/>
      </c>
      <c r="E19" s="379"/>
      <c r="F19" s="53"/>
      <c r="G19" s="51"/>
      <c r="H19" s="62">
        <f t="shared" si="0"/>
        <v>0</v>
      </c>
      <c r="I19" s="51"/>
      <c r="J19" s="51"/>
      <c r="K19" s="62">
        <f t="shared" si="1"/>
        <v>0</v>
      </c>
      <c r="L19" s="51"/>
      <c r="M19" s="51"/>
      <c r="N19" s="62">
        <f t="shared" si="2"/>
        <v>0</v>
      </c>
      <c r="O19" s="51"/>
      <c r="P19" s="51"/>
      <c r="Q19" s="63">
        <f t="shared" si="3"/>
        <v>0</v>
      </c>
      <c r="R19" s="166"/>
      <c r="S19" s="55" t="str">
        <f>IF(ISBLANK('ÁREA MEJORA COMPETENCIAL'!R19),"",(IF(ISERROR('ÁREA MEJORA COMPETENCIAL'!R19),"",('ÁREA MEJORA COMPETENCIAL'!X19)*4.44444444)))</f>
        <v/>
      </c>
      <c r="T19" s="52" t="str">
        <f>IF(ISBLANK('ÁREA MEJORA COMPETENCIAL'!R19),"",(ROUND(S19,0)))</f>
        <v/>
      </c>
      <c r="U19" s="57" t="str">
        <f>IF('ÁREA MEJORA COMPETENCIAL'!X19=20,88,IF('ÁREA MEJORA COMPETENCIAL'!X19&lt;=2,"",T19))</f>
        <v/>
      </c>
      <c r="V19" s="64">
        <f t="shared" si="4"/>
        <v>0</v>
      </c>
      <c r="W19" s="209" t="str">
        <f>IF(ISBLANK('ÁREA MEJORA COMPETENCIAL'!R19),"",IF(U19="","",(V19-U19)))</f>
        <v/>
      </c>
      <c r="X19" s="224" t="str">
        <f>IF(ISBLANK('ÁREA MEJORA COMPETENCIAL'!R19),"",IF(U19="","VER RESULTADOS",(V19/U19)))</f>
        <v/>
      </c>
      <c r="Y19" s="354"/>
      <c r="Z19" s="38"/>
    </row>
    <row r="20" spans="1:26" s="99" customFormat="1" ht="18" customHeight="1" x14ac:dyDescent="0.3">
      <c r="A20" s="355" t="str">
        <f>IF(ISBLANK('ÁREA MEJORA COMPETENCIAL'!A20),"",'ÁREA MEJORA COMPETENCIAL'!A20:B20)</f>
        <v/>
      </c>
      <c r="B20" s="356"/>
      <c r="C20" s="181" t="str">
        <f>IF(ISBLANK('ÁREA MEJORA COMPETENCIAL'!C20),"",'ÁREA MEJORA COMPETENCIAL'!C20)</f>
        <v/>
      </c>
      <c r="D20" s="180" t="str">
        <f>IF(ISBLANK('ÁREA MEJORA COMPETENCIAL'!D20),"",'ÁREA MEJORA COMPETENCIAL'!D20)</f>
        <v/>
      </c>
      <c r="E20" s="379"/>
      <c r="F20" s="82"/>
      <c r="G20" s="51"/>
      <c r="H20" s="62">
        <f t="shared" si="0"/>
        <v>0</v>
      </c>
      <c r="I20" s="51"/>
      <c r="J20" s="51"/>
      <c r="K20" s="62">
        <f t="shared" si="1"/>
        <v>0</v>
      </c>
      <c r="L20" s="51"/>
      <c r="M20" s="51"/>
      <c r="N20" s="62">
        <f t="shared" si="2"/>
        <v>0</v>
      </c>
      <c r="O20" s="51"/>
      <c r="P20" s="51"/>
      <c r="Q20" s="63">
        <f t="shared" si="3"/>
        <v>0</v>
      </c>
      <c r="R20" s="166"/>
      <c r="S20" s="55" t="str">
        <f>IF(ISBLANK('ÁREA MEJORA COMPETENCIAL'!R20),"",(IF(ISERROR('ÁREA MEJORA COMPETENCIAL'!R20),"",('ÁREA MEJORA COMPETENCIAL'!X20)*4.44444444)))</f>
        <v/>
      </c>
      <c r="T20" s="52" t="str">
        <f>IF(ISBLANK('ÁREA MEJORA COMPETENCIAL'!R20),"",(ROUND(S20,0)))</f>
        <v/>
      </c>
      <c r="U20" s="57" t="str">
        <f>IF('ÁREA MEJORA COMPETENCIAL'!X20=20,88,IF('ÁREA MEJORA COMPETENCIAL'!X20&lt;=2,"",T20))</f>
        <v/>
      </c>
      <c r="V20" s="64">
        <f t="shared" si="4"/>
        <v>0</v>
      </c>
      <c r="W20" s="209" t="str">
        <f>IF(ISBLANK('ÁREA MEJORA COMPETENCIAL'!R20),"",IF(U20="","",(V20-U20)))</f>
        <v/>
      </c>
      <c r="X20" s="224" t="str">
        <f>IF(ISBLANK('ÁREA MEJORA COMPETENCIAL'!R20),"",IF(U20="","VER RESULTADOS",(V20/U20)))</f>
        <v/>
      </c>
      <c r="Y20" s="354"/>
      <c r="Z20" s="38"/>
    </row>
    <row r="21" spans="1:26" s="99" customFormat="1" ht="18" customHeight="1" x14ac:dyDescent="0.3">
      <c r="A21" s="355" t="str">
        <f>IF(ISBLANK('ÁREA MEJORA COMPETENCIAL'!A21),"",'ÁREA MEJORA COMPETENCIAL'!A21:B21)</f>
        <v/>
      </c>
      <c r="B21" s="356"/>
      <c r="C21" s="181" t="str">
        <f>IF(ISBLANK('ÁREA MEJORA COMPETENCIAL'!C21),"",'ÁREA MEJORA COMPETENCIAL'!C21)</f>
        <v/>
      </c>
      <c r="D21" s="180" t="str">
        <f>IF(ISBLANK('ÁREA MEJORA COMPETENCIAL'!D21),"",'ÁREA MEJORA COMPETENCIAL'!D21)</f>
        <v/>
      </c>
      <c r="E21" s="379"/>
      <c r="F21" s="53"/>
      <c r="G21" s="51"/>
      <c r="H21" s="62">
        <f t="shared" si="0"/>
        <v>0</v>
      </c>
      <c r="I21" s="51"/>
      <c r="J21" s="51"/>
      <c r="K21" s="62">
        <f t="shared" si="1"/>
        <v>0</v>
      </c>
      <c r="L21" s="51"/>
      <c r="M21" s="51"/>
      <c r="N21" s="62">
        <f t="shared" si="2"/>
        <v>0</v>
      </c>
      <c r="O21" s="51"/>
      <c r="P21" s="51"/>
      <c r="Q21" s="63">
        <f t="shared" si="3"/>
        <v>0</v>
      </c>
      <c r="R21" s="166"/>
      <c r="S21" s="55" t="str">
        <f>IF(ISBLANK('ÁREA MEJORA COMPETENCIAL'!R21),"",(IF(ISERROR('ÁREA MEJORA COMPETENCIAL'!R21),"",('ÁREA MEJORA COMPETENCIAL'!X21)*4.44444444)))</f>
        <v/>
      </c>
      <c r="T21" s="52" t="str">
        <f>IF(ISBLANK('ÁREA MEJORA COMPETENCIAL'!R21),"",(ROUND(S21,0)))</f>
        <v/>
      </c>
      <c r="U21" s="57" t="str">
        <f>IF('ÁREA MEJORA COMPETENCIAL'!X21=20,88,IF('ÁREA MEJORA COMPETENCIAL'!X21&lt;=2,"",T21))</f>
        <v/>
      </c>
      <c r="V21" s="64">
        <f t="shared" si="4"/>
        <v>0</v>
      </c>
      <c r="W21" s="209" t="str">
        <f>IF(ISBLANK('ÁREA MEJORA COMPETENCIAL'!R21),"",IF(U21="","",(V21-U21)))</f>
        <v/>
      </c>
      <c r="X21" s="224" t="str">
        <f>IF(ISBLANK('ÁREA MEJORA COMPETENCIAL'!R21),"",IF(U21="","VER RESULTADOS",(V21/U21)))</f>
        <v/>
      </c>
      <c r="Y21" s="354"/>
      <c r="Z21" s="38"/>
    </row>
    <row r="22" spans="1:26" s="99" customFormat="1" ht="18" customHeight="1" x14ac:dyDescent="0.3">
      <c r="A22" s="355" t="str">
        <f>IF(ISBLANK('ÁREA MEJORA COMPETENCIAL'!A22),"",'ÁREA MEJORA COMPETENCIAL'!A22:B22)</f>
        <v/>
      </c>
      <c r="B22" s="356"/>
      <c r="C22" s="181" t="str">
        <f>IF(ISBLANK('ÁREA MEJORA COMPETENCIAL'!C22),"",'ÁREA MEJORA COMPETENCIAL'!C22)</f>
        <v/>
      </c>
      <c r="D22" s="180" t="str">
        <f>IF(ISBLANK('ÁREA MEJORA COMPETENCIAL'!D22),"",'ÁREA MEJORA COMPETENCIAL'!D22)</f>
        <v/>
      </c>
      <c r="E22" s="379"/>
      <c r="F22" s="82"/>
      <c r="G22" s="51"/>
      <c r="H22" s="62">
        <f t="shared" si="0"/>
        <v>0</v>
      </c>
      <c r="I22" s="51"/>
      <c r="J22" s="51"/>
      <c r="K22" s="62">
        <f t="shared" si="1"/>
        <v>0</v>
      </c>
      <c r="L22" s="51"/>
      <c r="M22" s="51"/>
      <c r="N22" s="62">
        <f t="shared" si="2"/>
        <v>0</v>
      </c>
      <c r="O22" s="51"/>
      <c r="P22" s="51"/>
      <c r="Q22" s="63">
        <f t="shared" si="3"/>
        <v>0</v>
      </c>
      <c r="R22" s="166"/>
      <c r="S22" s="55" t="str">
        <f>IF(ISBLANK('ÁREA MEJORA COMPETENCIAL'!R22),"",(IF(ISERROR('ÁREA MEJORA COMPETENCIAL'!R22),"",('ÁREA MEJORA COMPETENCIAL'!X22)*4.44444444)))</f>
        <v/>
      </c>
      <c r="T22" s="52" t="str">
        <f>IF(ISBLANK('ÁREA MEJORA COMPETENCIAL'!R22),"",(ROUND(S22,0)))</f>
        <v/>
      </c>
      <c r="U22" s="57" t="str">
        <f>IF('ÁREA MEJORA COMPETENCIAL'!X22=20,88,IF('ÁREA MEJORA COMPETENCIAL'!X22&lt;=2,"",T22))</f>
        <v/>
      </c>
      <c r="V22" s="64">
        <f t="shared" si="4"/>
        <v>0</v>
      </c>
      <c r="W22" s="209" t="str">
        <f>IF(ISBLANK('ÁREA MEJORA COMPETENCIAL'!R22),"",IF(U22="","",(V22-U22)))</f>
        <v/>
      </c>
      <c r="X22" s="224" t="str">
        <f>IF(ISBLANK('ÁREA MEJORA COMPETENCIAL'!R22),"",IF(U22="","VER RESULTADOS",(V22/U22)))</f>
        <v/>
      </c>
      <c r="Y22" s="354"/>
      <c r="Z22" s="38"/>
    </row>
    <row r="23" spans="1:26" s="99" customFormat="1" ht="18" customHeight="1" x14ac:dyDescent="0.3">
      <c r="A23" s="355" t="str">
        <f>IF(ISBLANK('ÁREA MEJORA COMPETENCIAL'!A23),"",'ÁREA MEJORA COMPETENCIAL'!A23:B23)</f>
        <v/>
      </c>
      <c r="B23" s="356"/>
      <c r="C23" s="181" t="str">
        <f>IF(ISBLANK('ÁREA MEJORA COMPETENCIAL'!C23),"",'ÁREA MEJORA COMPETENCIAL'!C23)</f>
        <v/>
      </c>
      <c r="D23" s="180" t="str">
        <f>IF(ISBLANK('ÁREA MEJORA COMPETENCIAL'!D23),"",'ÁREA MEJORA COMPETENCIAL'!D23)</f>
        <v/>
      </c>
      <c r="E23" s="379"/>
      <c r="F23" s="53"/>
      <c r="G23" s="51"/>
      <c r="H23" s="62">
        <f t="shared" si="0"/>
        <v>0</v>
      </c>
      <c r="I23" s="51"/>
      <c r="J23" s="51"/>
      <c r="K23" s="62">
        <f t="shared" si="1"/>
        <v>0</v>
      </c>
      <c r="L23" s="51"/>
      <c r="M23" s="51"/>
      <c r="N23" s="62">
        <f t="shared" si="2"/>
        <v>0</v>
      </c>
      <c r="O23" s="51"/>
      <c r="P23" s="51"/>
      <c r="Q23" s="63">
        <f t="shared" si="3"/>
        <v>0</v>
      </c>
      <c r="R23" s="166"/>
      <c r="S23" s="55" t="str">
        <f>IF(ISBLANK('ÁREA MEJORA COMPETENCIAL'!R23),"",(IF(ISERROR('ÁREA MEJORA COMPETENCIAL'!R23),"",('ÁREA MEJORA COMPETENCIAL'!X23)*4.44444444)))</f>
        <v/>
      </c>
      <c r="T23" s="52" t="str">
        <f>IF(ISBLANK('ÁREA MEJORA COMPETENCIAL'!R23),"",(ROUND(S23,0)))</f>
        <v/>
      </c>
      <c r="U23" s="57" t="str">
        <f>IF('ÁREA MEJORA COMPETENCIAL'!X23=20,88,IF('ÁREA MEJORA COMPETENCIAL'!X23&lt;=2,"",T23))</f>
        <v/>
      </c>
      <c r="V23" s="64">
        <f t="shared" si="4"/>
        <v>0</v>
      </c>
      <c r="W23" s="209" t="str">
        <f>IF(ISBLANK('ÁREA MEJORA COMPETENCIAL'!R23),"",IF(U23="","",(V23-U23)))</f>
        <v/>
      </c>
      <c r="X23" s="224" t="str">
        <f>IF(ISBLANK('ÁREA MEJORA COMPETENCIAL'!R23),"",IF(U23="","VER RESULTADOS",(V23/U23)))</f>
        <v/>
      </c>
      <c r="Y23" s="354"/>
      <c r="Z23" s="38"/>
    </row>
    <row r="24" spans="1:26" s="99" customFormat="1" ht="18" customHeight="1" x14ac:dyDescent="0.3">
      <c r="A24" s="355" t="str">
        <f>IF(ISBLANK('ÁREA MEJORA COMPETENCIAL'!A24),"",'ÁREA MEJORA COMPETENCIAL'!A24:B24)</f>
        <v/>
      </c>
      <c r="B24" s="356"/>
      <c r="C24" s="181" t="str">
        <f>IF(ISBLANK('ÁREA MEJORA COMPETENCIAL'!C24),"",'ÁREA MEJORA COMPETENCIAL'!C24)</f>
        <v/>
      </c>
      <c r="D24" s="180" t="str">
        <f>IF(ISBLANK('ÁREA MEJORA COMPETENCIAL'!D24),"",'ÁREA MEJORA COMPETENCIAL'!D24)</f>
        <v/>
      </c>
      <c r="E24" s="379"/>
      <c r="F24" s="82"/>
      <c r="G24" s="51"/>
      <c r="H24" s="62">
        <f t="shared" si="0"/>
        <v>0</v>
      </c>
      <c r="I24" s="51"/>
      <c r="J24" s="51"/>
      <c r="K24" s="62">
        <f t="shared" si="1"/>
        <v>0</v>
      </c>
      <c r="L24" s="51"/>
      <c r="M24" s="51"/>
      <c r="N24" s="62">
        <f t="shared" si="2"/>
        <v>0</v>
      </c>
      <c r="O24" s="51"/>
      <c r="P24" s="51"/>
      <c r="Q24" s="63">
        <f t="shared" si="3"/>
        <v>0</v>
      </c>
      <c r="R24" s="166"/>
      <c r="S24" s="55" t="str">
        <f>IF(ISBLANK('ÁREA MEJORA COMPETENCIAL'!R24),"",(IF(ISERROR('ÁREA MEJORA COMPETENCIAL'!R24),"",('ÁREA MEJORA COMPETENCIAL'!X24)*4.44444444)))</f>
        <v/>
      </c>
      <c r="T24" s="52" t="str">
        <f>IF(ISBLANK('ÁREA MEJORA COMPETENCIAL'!R24),"",(ROUND(S24,0)))</f>
        <v/>
      </c>
      <c r="U24" s="57" t="str">
        <f>IF('ÁREA MEJORA COMPETENCIAL'!X24=20,88,IF('ÁREA MEJORA COMPETENCIAL'!X24&lt;=2,"",T24))</f>
        <v/>
      </c>
      <c r="V24" s="64">
        <f t="shared" si="4"/>
        <v>0</v>
      </c>
      <c r="W24" s="209" t="str">
        <f>IF(ISBLANK('ÁREA MEJORA COMPETENCIAL'!R24),"",IF(U24="","",(V24-U24)))</f>
        <v/>
      </c>
      <c r="X24" s="224" t="str">
        <f>IF(ISBLANK('ÁREA MEJORA COMPETENCIAL'!R24),"",IF(U24="","VER RESULTADOS",(V24/U24)))</f>
        <v/>
      </c>
      <c r="Y24" s="354"/>
      <c r="Z24" s="38"/>
    </row>
    <row r="25" spans="1:26" s="99" customFormat="1" ht="18" customHeight="1" x14ac:dyDescent="0.3">
      <c r="A25" s="355" t="str">
        <f>IF(ISBLANK('ÁREA MEJORA COMPETENCIAL'!A25),"",'ÁREA MEJORA COMPETENCIAL'!A25:B25)</f>
        <v/>
      </c>
      <c r="B25" s="356"/>
      <c r="C25" s="181" t="str">
        <f>IF(ISBLANK('ÁREA MEJORA COMPETENCIAL'!C25),"",'ÁREA MEJORA COMPETENCIAL'!C25)</f>
        <v/>
      </c>
      <c r="D25" s="180" t="str">
        <f>IF(ISBLANK('ÁREA MEJORA COMPETENCIAL'!D25),"",'ÁREA MEJORA COMPETENCIAL'!D25)</f>
        <v/>
      </c>
      <c r="E25" s="379"/>
      <c r="F25" s="53"/>
      <c r="G25" s="51"/>
      <c r="H25" s="62">
        <f t="shared" si="0"/>
        <v>0</v>
      </c>
      <c r="I25" s="51"/>
      <c r="J25" s="51"/>
      <c r="K25" s="62">
        <f t="shared" si="1"/>
        <v>0</v>
      </c>
      <c r="L25" s="51"/>
      <c r="M25" s="51"/>
      <c r="N25" s="62">
        <f t="shared" si="2"/>
        <v>0</v>
      </c>
      <c r="O25" s="51"/>
      <c r="P25" s="51"/>
      <c r="Q25" s="63">
        <f t="shared" si="3"/>
        <v>0</v>
      </c>
      <c r="R25" s="166"/>
      <c r="S25" s="55" t="str">
        <f>IF(ISBLANK('ÁREA MEJORA COMPETENCIAL'!R25),"",(IF(ISERROR('ÁREA MEJORA COMPETENCIAL'!R25),"",('ÁREA MEJORA COMPETENCIAL'!X25)*4.44444444)))</f>
        <v/>
      </c>
      <c r="T25" s="52" t="str">
        <f>IF(ISBLANK('ÁREA MEJORA COMPETENCIAL'!R25),"",(ROUND(S25,0)))</f>
        <v/>
      </c>
      <c r="U25" s="57" t="str">
        <f>IF('ÁREA MEJORA COMPETENCIAL'!X25=20,88,IF('ÁREA MEJORA COMPETENCIAL'!X25&lt;=2,"",T25))</f>
        <v/>
      </c>
      <c r="V25" s="64">
        <f t="shared" si="4"/>
        <v>0</v>
      </c>
      <c r="W25" s="209" t="str">
        <f>IF(ISBLANK('ÁREA MEJORA COMPETENCIAL'!R25),"",IF(U25="","",(V25-U25)))</f>
        <v/>
      </c>
      <c r="X25" s="224" t="str">
        <f>IF(ISBLANK('ÁREA MEJORA COMPETENCIAL'!R25),"",IF(U25="","VER RESULTADOS",(V25/U25)))</f>
        <v/>
      </c>
      <c r="Y25" s="354"/>
      <c r="Z25" s="38"/>
    </row>
    <row r="26" spans="1:26" s="99" customFormat="1" ht="18" customHeight="1" x14ac:dyDescent="0.3">
      <c r="A26" s="355" t="str">
        <f>IF(ISBLANK('ÁREA MEJORA COMPETENCIAL'!A26),"",'ÁREA MEJORA COMPETENCIAL'!A26:B26)</f>
        <v/>
      </c>
      <c r="B26" s="356"/>
      <c r="C26" s="181" t="str">
        <f>IF(ISBLANK('ÁREA MEJORA COMPETENCIAL'!C26),"",'ÁREA MEJORA COMPETENCIAL'!C26)</f>
        <v/>
      </c>
      <c r="D26" s="180" t="str">
        <f>IF(ISBLANK('ÁREA MEJORA COMPETENCIAL'!D26),"",'ÁREA MEJORA COMPETENCIAL'!D26)</f>
        <v/>
      </c>
      <c r="E26" s="379"/>
      <c r="F26" s="82"/>
      <c r="G26" s="51"/>
      <c r="H26" s="62">
        <f t="shared" si="0"/>
        <v>0</v>
      </c>
      <c r="I26" s="51"/>
      <c r="J26" s="51"/>
      <c r="K26" s="62">
        <f t="shared" si="1"/>
        <v>0</v>
      </c>
      <c r="L26" s="51"/>
      <c r="M26" s="51"/>
      <c r="N26" s="62">
        <f t="shared" si="2"/>
        <v>0</v>
      </c>
      <c r="O26" s="51"/>
      <c r="P26" s="51"/>
      <c r="Q26" s="63">
        <f t="shared" si="3"/>
        <v>0</v>
      </c>
      <c r="R26" s="166"/>
      <c r="S26" s="55" t="str">
        <f>IF(ISBLANK('ÁREA MEJORA COMPETENCIAL'!R26),"",(IF(ISERROR('ÁREA MEJORA COMPETENCIAL'!R26),"",('ÁREA MEJORA COMPETENCIAL'!X26)*4.44444444)))</f>
        <v/>
      </c>
      <c r="T26" s="52" t="str">
        <f>IF(ISBLANK('ÁREA MEJORA COMPETENCIAL'!R26),"",(ROUND(S26,0)))</f>
        <v/>
      </c>
      <c r="U26" s="57" t="str">
        <f>IF('ÁREA MEJORA COMPETENCIAL'!X26=20,88,IF('ÁREA MEJORA COMPETENCIAL'!X26&lt;=2,"",T26))</f>
        <v/>
      </c>
      <c r="V26" s="64">
        <f t="shared" si="4"/>
        <v>0</v>
      </c>
      <c r="W26" s="209" t="str">
        <f>IF(ISBLANK('ÁREA MEJORA COMPETENCIAL'!R26),"",IF(U26="","",(V26-U26)))</f>
        <v/>
      </c>
      <c r="X26" s="224" t="str">
        <f>IF(ISBLANK('ÁREA MEJORA COMPETENCIAL'!R26),"",IF(U26="","VER RESULTADOS",(V26/U26)))</f>
        <v/>
      </c>
      <c r="Y26" s="354"/>
      <c r="Z26" s="38"/>
    </row>
    <row r="27" spans="1:26" s="99" customFormat="1" ht="18" customHeight="1" x14ac:dyDescent="0.3">
      <c r="A27" s="355" t="str">
        <f>IF(ISBLANK('ÁREA MEJORA COMPETENCIAL'!A27),"",'ÁREA MEJORA COMPETENCIAL'!A27:B27)</f>
        <v/>
      </c>
      <c r="B27" s="356"/>
      <c r="C27" s="181" t="str">
        <f>IF(ISBLANK('ÁREA MEJORA COMPETENCIAL'!C27),"",'ÁREA MEJORA COMPETENCIAL'!C27)</f>
        <v/>
      </c>
      <c r="D27" s="180" t="str">
        <f>IF(ISBLANK('ÁREA MEJORA COMPETENCIAL'!D27),"",'ÁREA MEJORA COMPETENCIAL'!D27)</f>
        <v/>
      </c>
      <c r="E27" s="379"/>
      <c r="F27" s="53"/>
      <c r="G27" s="51"/>
      <c r="H27" s="62">
        <f t="shared" si="0"/>
        <v>0</v>
      </c>
      <c r="I27" s="51"/>
      <c r="J27" s="51"/>
      <c r="K27" s="62">
        <f t="shared" si="1"/>
        <v>0</v>
      </c>
      <c r="L27" s="51"/>
      <c r="M27" s="51"/>
      <c r="N27" s="62">
        <f t="shared" si="2"/>
        <v>0</v>
      </c>
      <c r="O27" s="51"/>
      <c r="P27" s="51"/>
      <c r="Q27" s="63">
        <f t="shared" si="3"/>
        <v>0</v>
      </c>
      <c r="R27" s="166"/>
      <c r="S27" s="55" t="str">
        <f>IF(ISBLANK('ÁREA MEJORA COMPETENCIAL'!R27),"",(IF(ISERROR('ÁREA MEJORA COMPETENCIAL'!R27),"",('ÁREA MEJORA COMPETENCIAL'!X27)*4.44444444)))</f>
        <v/>
      </c>
      <c r="T27" s="52" t="str">
        <f>IF(ISBLANK('ÁREA MEJORA COMPETENCIAL'!R27),"",(ROUND(S27,0)))</f>
        <v/>
      </c>
      <c r="U27" s="57" t="str">
        <f>IF('ÁREA MEJORA COMPETENCIAL'!X27=20,88,IF('ÁREA MEJORA COMPETENCIAL'!X27&lt;=2,"",T27))</f>
        <v/>
      </c>
      <c r="V27" s="64">
        <f t="shared" si="4"/>
        <v>0</v>
      </c>
      <c r="W27" s="209" t="str">
        <f>IF(ISBLANK('ÁREA MEJORA COMPETENCIAL'!R27),"",IF(U27="","",(V27-U27)))</f>
        <v/>
      </c>
      <c r="X27" s="224" t="str">
        <f>IF(ISBLANK('ÁREA MEJORA COMPETENCIAL'!R27),"",IF(U27="","VER RESULTADOS",(V27/U27)))</f>
        <v/>
      </c>
      <c r="Y27" s="354"/>
      <c r="Z27" s="38"/>
    </row>
    <row r="28" spans="1:26" s="99" customFormat="1" ht="18" customHeight="1" x14ac:dyDescent="0.3">
      <c r="A28" s="355" t="str">
        <f>IF(ISBLANK('ÁREA MEJORA COMPETENCIAL'!A28),"",'ÁREA MEJORA COMPETENCIAL'!A28:B28)</f>
        <v/>
      </c>
      <c r="B28" s="356"/>
      <c r="C28" s="181" t="str">
        <f>IF(ISBLANK('ÁREA MEJORA COMPETENCIAL'!C28),"",'ÁREA MEJORA COMPETENCIAL'!C28)</f>
        <v/>
      </c>
      <c r="D28" s="180" t="str">
        <f>IF(ISBLANK('ÁREA MEJORA COMPETENCIAL'!D28),"",'ÁREA MEJORA COMPETENCIAL'!D28)</f>
        <v/>
      </c>
      <c r="E28" s="379"/>
      <c r="F28" s="82"/>
      <c r="G28" s="51"/>
      <c r="H28" s="62">
        <f t="shared" si="0"/>
        <v>0</v>
      </c>
      <c r="I28" s="51"/>
      <c r="J28" s="51"/>
      <c r="K28" s="62">
        <f t="shared" si="1"/>
        <v>0</v>
      </c>
      <c r="L28" s="51"/>
      <c r="M28" s="51"/>
      <c r="N28" s="62">
        <f t="shared" si="2"/>
        <v>0</v>
      </c>
      <c r="O28" s="51"/>
      <c r="P28" s="51"/>
      <c r="Q28" s="63">
        <f t="shared" si="3"/>
        <v>0</v>
      </c>
      <c r="R28" s="166"/>
      <c r="S28" s="55" t="str">
        <f>IF(ISBLANK('ÁREA MEJORA COMPETENCIAL'!R28),"",(IF(ISERROR('ÁREA MEJORA COMPETENCIAL'!R28),"",('ÁREA MEJORA COMPETENCIAL'!X28)*4.44444444)))</f>
        <v/>
      </c>
      <c r="T28" s="52" t="str">
        <f>IF(ISBLANK('ÁREA MEJORA COMPETENCIAL'!R28),"",(ROUND(S28,0)))</f>
        <v/>
      </c>
      <c r="U28" s="57" t="str">
        <f>IF('ÁREA MEJORA COMPETENCIAL'!X28=20,88,IF('ÁREA MEJORA COMPETENCIAL'!X28&lt;=2,"",T28))</f>
        <v/>
      </c>
      <c r="V28" s="64">
        <f t="shared" si="4"/>
        <v>0</v>
      </c>
      <c r="W28" s="209" t="str">
        <f>IF(ISBLANK('ÁREA MEJORA COMPETENCIAL'!R28),"",IF(U28="","",(V28-U28)))</f>
        <v/>
      </c>
      <c r="X28" s="224" t="str">
        <f>IF(ISBLANK('ÁREA MEJORA COMPETENCIAL'!R28),"",IF(U28="","VER RESULTADOS",(V28/U28)))</f>
        <v/>
      </c>
      <c r="Y28" s="354"/>
      <c r="Z28" s="38"/>
    </row>
    <row r="29" spans="1:26" s="99" customFormat="1" ht="18" customHeight="1" x14ac:dyDescent="0.3">
      <c r="A29" s="355" t="str">
        <f>IF(ISBLANK('ÁREA MEJORA COMPETENCIAL'!A29),"",'ÁREA MEJORA COMPETENCIAL'!A29:B29)</f>
        <v/>
      </c>
      <c r="B29" s="356"/>
      <c r="C29" s="181" t="str">
        <f>IF(ISBLANK('ÁREA MEJORA COMPETENCIAL'!C29),"",'ÁREA MEJORA COMPETENCIAL'!C29)</f>
        <v/>
      </c>
      <c r="D29" s="180" t="str">
        <f>IF(ISBLANK('ÁREA MEJORA COMPETENCIAL'!D29),"",'ÁREA MEJORA COMPETENCIAL'!D29)</f>
        <v/>
      </c>
      <c r="E29" s="379"/>
      <c r="F29" s="53"/>
      <c r="G29" s="51"/>
      <c r="H29" s="62">
        <f t="shared" si="0"/>
        <v>0</v>
      </c>
      <c r="I29" s="51"/>
      <c r="J29" s="51"/>
      <c r="K29" s="62">
        <f t="shared" si="1"/>
        <v>0</v>
      </c>
      <c r="L29" s="51"/>
      <c r="M29" s="51"/>
      <c r="N29" s="62">
        <f t="shared" si="2"/>
        <v>0</v>
      </c>
      <c r="O29" s="51"/>
      <c r="P29" s="51"/>
      <c r="Q29" s="63">
        <f t="shared" si="3"/>
        <v>0</v>
      </c>
      <c r="R29" s="166"/>
      <c r="S29" s="55" t="str">
        <f>IF(ISBLANK('ÁREA MEJORA COMPETENCIAL'!R29),"",(IF(ISERROR('ÁREA MEJORA COMPETENCIAL'!R29),"",('ÁREA MEJORA COMPETENCIAL'!X29)*4.44444444)))</f>
        <v/>
      </c>
      <c r="T29" s="52" t="str">
        <f>IF(ISBLANK('ÁREA MEJORA COMPETENCIAL'!R29),"",(ROUND(S29,0)))</f>
        <v/>
      </c>
      <c r="U29" s="57" t="str">
        <f>IF('ÁREA MEJORA COMPETENCIAL'!X29=20,88,IF('ÁREA MEJORA COMPETENCIAL'!X29&lt;=2,"",T29))</f>
        <v/>
      </c>
      <c r="V29" s="64">
        <f t="shared" si="4"/>
        <v>0</v>
      </c>
      <c r="W29" s="209" t="str">
        <f>IF(ISBLANK('ÁREA MEJORA COMPETENCIAL'!R29),"",IF(U29="","",(V29-U29)))</f>
        <v/>
      </c>
      <c r="X29" s="224" t="str">
        <f>IF(ISBLANK('ÁREA MEJORA COMPETENCIAL'!R29),"",IF(U29="","VER RESULTADOS",(V29/U29)))</f>
        <v/>
      </c>
      <c r="Y29" s="354"/>
      <c r="Z29" s="38"/>
    </row>
    <row r="30" spans="1:26" s="99" customFormat="1" ht="18" customHeight="1" x14ac:dyDescent="0.3">
      <c r="A30" s="355" t="str">
        <f>IF(ISBLANK('ÁREA MEJORA COMPETENCIAL'!A30),"",'ÁREA MEJORA COMPETENCIAL'!A30:B30)</f>
        <v/>
      </c>
      <c r="B30" s="356"/>
      <c r="C30" s="181" t="str">
        <f>IF(ISBLANK('ÁREA MEJORA COMPETENCIAL'!C30),"",'ÁREA MEJORA COMPETENCIAL'!C30)</f>
        <v/>
      </c>
      <c r="D30" s="180" t="str">
        <f>IF(ISBLANK('ÁREA MEJORA COMPETENCIAL'!D30),"",'ÁREA MEJORA COMPETENCIAL'!D30)</f>
        <v/>
      </c>
      <c r="E30" s="379"/>
      <c r="F30" s="82"/>
      <c r="G30" s="51"/>
      <c r="H30" s="62">
        <f t="shared" si="0"/>
        <v>0</v>
      </c>
      <c r="I30" s="51"/>
      <c r="J30" s="51"/>
      <c r="K30" s="62">
        <f t="shared" si="1"/>
        <v>0</v>
      </c>
      <c r="L30" s="51"/>
      <c r="M30" s="51"/>
      <c r="N30" s="62">
        <f t="shared" si="2"/>
        <v>0</v>
      </c>
      <c r="O30" s="51"/>
      <c r="P30" s="51"/>
      <c r="Q30" s="63">
        <f t="shared" si="3"/>
        <v>0</v>
      </c>
      <c r="R30" s="166"/>
      <c r="S30" s="55" t="str">
        <f>IF(ISBLANK('ÁREA MEJORA COMPETENCIAL'!R30),"",(IF(ISERROR('ÁREA MEJORA COMPETENCIAL'!R30),"",('ÁREA MEJORA COMPETENCIAL'!X30)*4.44444444)))</f>
        <v/>
      </c>
      <c r="T30" s="52" t="str">
        <f>IF(ISBLANK('ÁREA MEJORA COMPETENCIAL'!R30),"",(ROUND(S30,0)))</f>
        <v/>
      </c>
      <c r="U30" s="57" t="str">
        <f>IF('ÁREA MEJORA COMPETENCIAL'!X30=20,88,IF('ÁREA MEJORA COMPETENCIAL'!X30&lt;=2,"",T30))</f>
        <v/>
      </c>
      <c r="V30" s="64">
        <f t="shared" si="4"/>
        <v>0</v>
      </c>
      <c r="W30" s="209" t="str">
        <f>IF(ISBLANK('ÁREA MEJORA COMPETENCIAL'!R30),"",IF(U30="","",(V30-U30)))</f>
        <v/>
      </c>
      <c r="X30" s="224" t="str">
        <f>IF(ISBLANK('ÁREA MEJORA COMPETENCIAL'!R30),"",IF(U30="","VER RESULTADOS",(V30/U30)))</f>
        <v/>
      </c>
      <c r="Y30" s="354"/>
      <c r="Z30" s="38"/>
    </row>
    <row r="31" spans="1:26" s="99" customFormat="1" ht="18" customHeight="1" x14ac:dyDescent="0.3">
      <c r="A31" s="355" t="str">
        <f>IF(ISBLANK('ÁREA MEJORA COMPETENCIAL'!A31),"",'ÁREA MEJORA COMPETENCIAL'!A31:B31)</f>
        <v/>
      </c>
      <c r="B31" s="356"/>
      <c r="C31" s="181" t="str">
        <f>IF(ISBLANK('ÁREA MEJORA COMPETENCIAL'!C31),"",'ÁREA MEJORA COMPETENCIAL'!C31)</f>
        <v/>
      </c>
      <c r="D31" s="180" t="str">
        <f>IF(ISBLANK('ÁREA MEJORA COMPETENCIAL'!D31),"",'ÁREA MEJORA COMPETENCIAL'!D31)</f>
        <v/>
      </c>
      <c r="E31" s="379"/>
      <c r="F31" s="53"/>
      <c r="G31" s="51"/>
      <c r="H31" s="62">
        <f t="shared" si="0"/>
        <v>0</v>
      </c>
      <c r="I31" s="51"/>
      <c r="J31" s="51"/>
      <c r="K31" s="62">
        <f t="shared" si="1"/>
        <v>0</v>
      </c>
      <c r="L31" s="51"/>
      <c r="M31" s="51"/>
      <c r="N31" s="62">
        <f t="shared" si="2"/>
        <v>0</v>
      </c>
      <c r="O31" s="51"/>
      <c r="P31" s="51"/>
      <c r="Q31" s="63">
        <f t="shared" si="3"/>
        <v>0</v>
      </c>
      <c r="R31" s="166"/>
      <c r="S31" s="55" t="str">
        <f>IF(ISBLANK('ÁREA MEJORA COMPETENCIAL'!R31),"",(IF(ISERROR('ÁREA MEJORA COMPETENCIAL'!R31),"",('ÁREA MEJORA COMPETENCIAL'!X31)*4.44444444)))</f>
        <v/>
      </c>
      <c r="T31" s="52" t="str">
        <f>IF(ISBLANK('ÁREA MEJORA COMPETENCIAL'!R31),"",(ROUND(S31,0)))</f>
        <v/>
      </c>
      <c r="U31" s="57" t="str">
        <f>IF('ÁREA MEJORA COMPETENCIAL'!X31=20,88,IF('ÁREA MEJORA COMPETENCIAL'!X31&lt;=2,"",T31))</f>
        <v/>
      </c>
      <c r="V31" s="64">
        <f t="shared" si="4"/>
        <v>0</v>
      </c>
      <c r="W31" s="209" t="str">
        <f>IF(ISBLANK('ÁREA MEJORA COMPETENCIAL'!R31),"",IF(U31="","",(V31-U31)))</f>
        <v/>
      </c>
      <c r="X31" s="224" t="str">
        <f>IF(ISBLANK('ÁREA MEJORA COMPETENCIAL'!R31),"",IF(U31="","VER RESULTADOS",(V31/U31)))</f>
        <v/>
      </c>
      <c r="Y31" s="354"/>
      <c r="Z31" s="38"/>
    </row>
    <row r="32" spans="1:26" s="99" customFormat="1" ht="18" customHeight="1" x14ac:dyDescent="0.3">
      <c r="A32" s="355" t="str">
        <f>IF(ISBLANK('ÁREA MEJORA COMPETENCIAL'!A32),"",'ÁREA MEJORA COMPETENCIAL'!A32:B32)</f>
        <v/>
      </c>
      <c r="B32" s="356"/>
      <c r="C32" s="181" t="str">
        <f>IF(ISBLANK('ÁREA MEJORA COMPETENCIAL'!C32),"",'ÁREA MEJORA COMPETENCIAL'!C32)</f>
        <v/>
      </c>
      <c r="D32" s="180" t="str">
        <f>IF(ISBLANK('ÁREA MEJORA COMPETENCIAL'!D32),"",'ÁREA MEJORA COMPETENCIAL'!D32)</f>
        <v/>
      </c>
      <c r="E32" s="379"/>
      <c r="F32" s="82"/>
      <c r="G32" s="51"/>
      <c r="H32" s="62">
        <f t="shared" si="0"/>
        <v>0</v>
      </c>
      <c r="I32" s="51"/>
      <c r="J32" s="51"/>
      <c r="K32" s="62">
        <f t="shared" si="1"/>
        <v>0</v>
      </c>
      <c r="L32" s="51"/>
      <c r="M32" s="51"/>
      <c r="N32" s="62">
        <f t="shared" si="2"/>
        <v>0</v>
      </c>
      <c r="O32" s="51"/>
      <c r="P32" s="51"/>
      <c r="Q32" s="63">
        <f t="shared" si="3"/>
        <v>0</v>
      </c>
      <c r="R32" s="166"/>
      <c r="S32" s="55" t="str">
        <f>IF(ISBLANK('ÁREA MEJORA COMPETENCIAL'!R32),"",(IF(ISERROR('ÁREA MEJORA COMPETENCIAL'!R32),"",('ÁREA MEJORA COMPETENCIAL'!X32)*4.44444444)))</f>
        <v/>
      </c>
      <c r="T32" s="52" t="str">
        <f>IF(ISBLANK('ÁREA MEJORA COMPETENCIAL'!R32),"",(ROUND(S32,0)))</f>
        <v/>
      </c>
      <c r="U32" s="57" t="str">
        <f>IF('ÁREA MEJORA COMPETENCIAL'!X32=20,88,IF('ÁREA MEJORA COMPETENCIAL'!X32&lt;=2,"",T32))</f>
        <v/>
      </c>
      <c r="V32" s="64">
        <f t="shared" si="4"/>
        <v>0</v>
      </c>
      <c r="W32" s="209" t="str">
        <f>IF(ISBLANK('ÁREA MEJORA COMPETENCIAL'!R32),"",IF(U32="","",(V32-U32)))</f>
        <v/>
      </c>
      <c r="X32" s="224" t="str">
        <f>IF(ISBLANK('ÁREA MEJORA COMPETENCIAL'!R32),"",IF(U32="","VER RESULTADOS",(V32/U32)))</f>
        <v/>
      </c>
      <c r="Y32" s="354"/>
      <c r="Z32" s="38"/>
    </row>
    <row r="33" spans="1:26" s="99" customFormat="1" ht="18" customHeight="1" x14ac:dyDescent="0.3">
      <c r="A33" s="355" t="str">
        <f>IF(ISBLANK('ÁREA MEJORA COMPETENCIAL'!A33),"",'ÁREA MEJORA COMPETENCIAL'!A33:B33)</f>
        <v/>
      </c>
      <c r="B33" s="356"/>
      <c r="C33" s="181" t="str">
        <f>IF(ISBLANK('ÁREA MEJORA COMPETENCIAL'!C33),"",'ÁREA MEJORA COMPETENCIAL'!C33)</f>
        <v/>
      </c>
      <c r="D33" s="180" t="str">
        <f>IF(ISBLANK('ÁREA MEJORA COMPETENCIAL'!D33),"",'ÁREA MEJORA COMPETENCIAL'!D33)</f>
        <v/>
      </c>
      <c r="E33" s="379"/>
      <c r="F33" s="53"/>
      <c r="G33" s="51"/>
      <c r="H33" s="62">
        <f t="shared" si="0"/>
        <v>0</v>
      </c>
      <c r="I33" s="51"/>
      <c r="J33" s="51"/>
      <c r="K33" s="62">
        <f t="shared" si="1"/>
        <v>0</v>
      </c>
      <c r="L33" s="51"/>
      <c r="M33" s="51"/>
      <c r="N33" s="62">
        <f t="shared" si="2"/>
        <v>0</v>
      </c>
      <c r="O33" s="51"/>
      <c r="P33" s="51"/>
      <c r="Q33" s="63">
        <f t="shared" si="3"/>
        <v>0</v>
      </c>
      <c r="R33" s="166"/>
      <c r="S33" s="55" t="str">
        <f>IF(ISBLANK('ÁREA MEJORA COMPETENCIAL'!R33),"",(IF(ISERROR('ÁREA MEJORA COMPETENCIAL'!R33),"",('ÁREA MEJORA COMPETENCIAL'!X33)*4.44444444)))</f>
        <v/>
      </c>
      <c r="T33" s="52" t="str">
        <f>IF(ISBLANK('ÁREA MEJORA COMPETENCIAL'!R33),"",(ROUND(S33,0)))</f>
        <v/>
      </c>
      <c r="U33" s="57" t="str">
        <f>IF('ÁREA MEJORA COMPETENCIAL'!X33=20,88,IF('ÁREA MEJORA COMPETENCIAL'!X33&lt;=2,"",T33))</f>
        <v/>
      </c>
      <c r="V33" s="64">
        <f t="shared" si="4"/>
        <v>0</v>
      </c>
      <c r="W33" s="209" t="str">
        <f>IF(ISBLANK('ÁREA MEJORA COMPETENCIAL'!R33),"",IF(U33="","",(V33-U33)))</f>
        <v/>
      </c>
      <c r="X33" s="224" t="str">
        <f>IF(ISBLANK('ÁREA MEJORA COMPETENCIAL'!R33),"",IF(U33="","VER RESULTADOS",(V33/U33)))</f>
        <v/>
      </c>
      <c r="Y33" s="354"/>
      <c r="Z33" s="38"/>
    </row>
    <row r="34" spans="1:26" s="99" customFormat="1" ht="18" customHeight="1" x14ac:dyDescent="0.3">
      <c r="A34" s="355" t="str">
        <f>IF(ISBLANK('ÁREA MEJORA COMPETENCIAL'!A34),"",'ÁREA MEJORA COMPETENCIAL'!A34:B34)</f>
        <v/>
      </c>
      <c r="B34" s="356"/>
      <c r="C34" s="181" t="str">
        <f>IF(ISBLANK('ÁREA MEJORA COMPETENCIAL'!C34),"",'ÁREA MEJORA COMPETENCIAL'!C34)</f>
        <v/>
      </c>
      <c r="D34" s="180" t="str">
        <f>IF(ISBLANK('ÁREA MEJORA COMPETENCIAL'!D34),"",'ÁREA MEJORA COMPETENCIAL'!D34)</f>
        <v/>
      </c>
      <c r="E34" s="379"/>
      <c r="F34" s="82"/>
      <c r="G34" s="51"/>
      <c r="H34" s="62">
        <f t="shared" si="0"/>
        <v>0</v>
      </c>
      <c r="I34" s="51"/>
      <c r="J34" s="51"/>
      <c r="K34" s="62">
        <f t="shared" si="1"/>
        <v>0</v>
      </c>
      <c r="L34" s="51"/>
      <c r="M34" s="51"/>
      <c r="N34" s="62">
        <f t="shared" si="2"/>
        <v>0</v>
      </c>
      <c r="O34" s="51"/>
      <c r="P34" s="51"/>
      <c r="Q34" s="63">
        <f t="shared" si="3"/>
        <v>0</v>
      </c>
      <c r="R34" s="166"/>
      <c r="S34" s="55" t="str">
        <f>IF(ISBLANK('ÁREA MEJORA COMPETENCIAL'!R34),"",(IF(ISERROR('ÁREA MEJORA COMPETENCIAL'!R34),"",('ÁREA MEJORA COMPETENCIAL'!X34)*4.44444444)))</f>
        <v/>
      </c>
      <c r="T34" s="52" t="str">
        <f>IF(ISBLANK('ÁREA MEJORA COMPETENCIAL'!R34),"",(ROUND(S34,0)))</f>
        <v/>
      </c>
      <c r="U34" s="57" t="str">
        <f>IF('ÁREA MEJORA COMPETENCIAL'!X34=20,88,IF('ÁREA MEJORA COMPETENCIAL'!X34&lt;=2,"",T34))</f>
        <v/>
      </c>
      <c r="V34" s="64">
        <f t="shared" si="4"/>
        <v>0</v>
      </c>
      <c r="W34" s="209" t="str">
        <f>IF(ISBLANK('ÁREA MEJORA COMPETENCIAL'!R34),"",IF(U34="","",(V34-U34)))</f>
        <v/>
      </c>
      <c r="X34" s="224" t="str">
        <f>IF(ISBLANK('ÁREA MEJORA COMPETENCIAL'!R34),"",IF(U34="","VER RESULTADOS",(V34/U34)))</f>
        <v/>
      </c>
      <c r="Y34" s="354"/>
      <c r="Z34" s="38"/>
    </row>
    <row r="35" spans="1:26" s="99" customFormat="1" ht="18" customHeight="1" x14ac:dyDescent="0.3">
      <c r="A35" s="355" t="str">
        <f>IF(ISBLANK('ÁREA MEJORA COMPETENCIAL'!A35),"",'ÁREA MEJORA COMPETENCIAL'!A35:B35)</f>
        <v/>
      </c>
      <c r="B35" s="356"/>
      <c r="C35" s="181" t="str">
        <f>IF(ISBLANK('ÁREA MEJORA COMPETENCIAL'!C35),"",'ÁREA MEJORA COMPETENCIAL'!C35)</f>
        <v/>
      </c>
      <c r="D35" s="180" t="str">
        <f>IF(ISBLANK('ÁREA MEJORA COMPETENCIAL'!D35),"",'ÁREA MEJORA COMPETENCIAL'!D35)</f>
        <v/>
      </c>
      <c r="E35" s="379"/>
      <c r="F35" s="53"/>
      <c r="G35" s="51"/>
      <c r="H35" s="62">
        <f t="shared" si="0"/>
        <v>0</v>
      </c>
      <c r="I35" s="51"/>
      <c r="J35" s="51"/>
      <c r="K35" s="62">
        <f t="shared" si="1"/>
        <v>0</v>
      </c>
      <c r="L35" s="51"/>
      <c r="M35" s="51"/>
      <c r="N35" s="62">
        <f t="shared" si="2"/>
        <v>0</v>
      </c>
      <c r="O35" s="51"/>
      <c r="P35" s="51"/>
      <c r="Q35" s="63">
        <f t="shared" si="3"/>
        <v>0</v>
      </c>
      <c r="R35" s="166"/>
      <c r="S35" s="55" t="str">
        <f>IF(ISBLANK('ÁREA MEJORA COMPETENCIAL'!R35),"",(IF(ISERROR('ÁREA MEJORA COMPETENCIAL'!R35),"",('ÁREA MEJORA COMPETENCIAL'!X35)*4.44444444)))</f>
        <v/>
      </c>
      <c r="T35" s="52" t="str">
        <f>IF(ISBLANK('ÁREA MEJORA COMPETENCIAL'!R35),"",(ROUND(S35,0)))</f>
        <v/>
      </c>
      <c r="U35" s="57" t="str">
        <f>IF('ÁREA MEJORA COMPETENCIAL'!X35=20,88,IF('ÁREA MEJORA COMPETENCIAL'!X35&lt;=2,"",T35))</f>
        <v/>
      </c>
      <c r="V35" s="64">
        <f t="shared" si="4"/>
        <v>0</v>
      </c>
      <c r="W35" s="209" t="str">
        <f>IF(ISBLANK('ÁREA MEJORA COMPETENCIAL'!R35),"",IF(U35="","",(V35-U35)))</f>
        <v/>
      </c>
      <c r="X35" s="224" t="str">
        <f>IF(ISBLANK('ÁREA MEJORA COMPETENCIAL'!R35),"",IF(U35="","VER RESULTADOS",(V35/U35)))</f>
        <v/>
      </c>
      <c r="Y35" s="354"/>
      <c r="Z35" s="38"/>
    </row>
    <row r="36" spans="1:26" s="99" customFormat="1" ht="18" customHeight="1" x14ac:dyDescent="0.3">
      <c r="A36" s="355" t="str">
        <f>IF(ISBLANK('ÁREA MEJORA COMPETENCIAL'!A36),"",'ÁREA MEJORA COMPETENCIAL'!A36:B36)</f>
        <v/>
      </c>
      <c r="B36" s="356"/>
      <c r="C36" s="181" t="str">
        <f>IF(ISBLANK('ÁREA MEJORA COMPETENCIAL'!C36),"",'ÁREA MEJORA COMPETENCIAL'!C36)</f>
        <v/>
      </c>
      <c r="D36" s="180" t="str">
        <f>IF(ISBLANK('ÁREA MEJORA COMPETENCIAL'!D36),"",'ÁREA MEJORA COMPETENCIAL'!D36)</f>
        <v/>
      </c>
      <c r="E36" s="379"/>
      <c r="F36" s="82"/>
      <c r="G36" s="51"/>
      <c r="H36" s="62">
        <f t="shared" si="0"/>
        <v>0</v>
      </c>
      <c r="I36" s="51"/>
      <c r="J36" s="51"/>
      <c r="K36" s="62">
        <f t="shared" si="1"/>
        <v>0</v>
      </c>
      <c r="L36" s="51"/>
      <c r="M36" s="51"/>
      <c r="N36" s="62">
        <f t="shared" si="2"/>
        <v>0</v>
      </c>
      <c r="O36" s="51"/>
      <c r="P36" s="51"/>
      <c r="Q36" s="63">
        <f t="shared" si="3"/>
        <v>0</v>
      </c>
      <c r="R36" s="166"/>
      <c r="S36" s="55" t="str">
        <f>IF(ISBLANK('ÁREA MEJORA COMPETENCIAL'!R36),"",(IF(ISERROR('ÁREA MEJORA COMPETENCIAL'!R36),"",('ÁREA MEJORA COMPETENCIAL'!X36)*4.44444444)))</f>
        <v/>
      </c>
      <c r="T36" s="52" t="str">
        <f>IF(ISBLANK('ÁREA MEJORA COMPETENCIAL'!R36),"",(ROUND(S36,0)))</f>
        <v/>
      </c>
      <c r="U36" s="57" t="str">
        <f>IF('ÁREA MEJORA COMPETENCIAL'!X36=20,88,IF('ÁREA MEJORA COMPETENCIAL'!X36&lt;=2,"",T36))</f>
        <v/>
      </c>
      <c r="V36" s="64">
        <f t="shared" si="4"/>
        <v>0</v>
      </c>
      <c r="W36" s="209" t="str">
        <f>IF(ISBLANK('ÁREA MEJORA COMPETENCIAL'!R36),"",IF(U36="","",(V36-U36)))</f>
        <v/>
      </c>
      <c r="X36" s="224" t="str">
        <f>IF(ISBLANK('ÁREA MEJORA COMPETENCIAL'!R36),"",IF(U36="","VER RESULTADOS",(V36/U36)))</f>
        <v/>
      </c>
      <c r="Y36" s="354"/>
      <c r="Z36" s="38"/>
    </row>
    <row r="37" spans="1:26" s="99" customFormat="1" ht="18" customHeight="1" x14ac:dyDescent="0.3">
      <c r="A37" s="355" t="str">
        <f>IF(ISBLANK('ÁREA MEJORA COMPETENCIAL'!A37),"",'ÁREA MEJORA COMPETENCIAL'!A37:B37)</f>
        <v/>
      </c>
      <c r="B37" s="356"/>
      <c r="C37" s="181" t="str">
        <f>IF(ISBLANK('ÁREA MEJORA COMPETENCIAL'!C37),"",'ÁREA MEJORA COMPETENCIAL'!C37)</f>
        <v/>
      </c>
      <c r="D37" s="180" t="str">
        <f>IF(ISBLANK('ÁREA MEJORA COMPETENCIAL'!D37),"",'ÁREA MEJORA COMPETENCIAL'!D37)</f>
        <v/>
      </c>
      <c r="E37" s="379"/>
      <c r="F37" s="53"/>
      <c r="G37" s="51"/>
      <c r="H37" s="62">
        <f t="shared" si="0"/>
        <v>0</v>
      </c>
      <c r="I37" s="51"/>
      <c r="J37" s="51"/>
      <c r="K37" s="62">
        <f t="shared" si="1"/>
        <v>0</v>
      </c>
      <c r="L37" s="51"/>
      <c r="M37" s="51"/>
      <c r="N37" s="62">
        <f t="shared" si="2"/>
        <v>0</v>
      </c>
      <c r="O37" s="51"/>
      <c r="P37" s="51"/>
      <c r="Q37" s="63">
        <f t="shared" si="3"/>
        <v>0</v>
      </c>
      <c r="R37" s="166"/>
      <c r="S37" s="55" t="str">
        <f>IF(ISBLANK('ÁREA MEJORA COMPETENCIAL'!R37),"",(IF(ISERROR('ÁREA MEJORA COMPETENCIAL'!R37),"",('ÁREA MEJORA COMPETENCIAL'!X37)*4.44444444)))</f>
        <v/>
      </c>
      <c r="T37" s="52" t="str">
        <f>IF(ISBLANK('ÁREA MEJORA COMPETENCIAL'!R37),"",(ROUND(S37,0)))</f>
        <v/>
      </c>
      <c r="U37" s="57" t="str">
        <f>IF('ÁREA MEJORA COMPETENCIAL'!X37=20,88,IF('ÁREA MEJORA COMPETENCIAL'!X37&lt;=2,"",T37))</f>
        <v/>
      </c>
      <c r="V37" s="64">
        <f t="shared" si="4"/>
        <v>0</v>
      </c>
      <c r="W37" s="209" t="str">
        <f>IF(ISBLANK('ÁREA MEJORA COMPETENCIAL'!R37),"",IF(U37="","",(V37-U37)))</f>
        <v/>
      </c>
      <c r="X37" s="224" t="str">
        <f>IF(ISBLANK('ÁREA MEJORA COMPETENCIAL'!R37),"",IF(U37="","VER RESULTADOS",(V37/U37)))</f>
        <v/>
      </c>
      <c r="Y37" s="354"/>
      <c r="Z37" s="38"/>
    </row>
    <row r="38" spans="1:26" s="99" customFormat="1" ht="18" customHeight="1" x14ac:dyDescent="0.3">
      <c r="A38" s="355" t="str">
        <f>IF(ISBLANK('ÁREA MEJORA COMPETENCIAL'!A38),"",'ÁREA MEJORA COMPETENCIAL'!A38:B38)</f>
        <v/>
      </c>
      <c r="B38" s="356"/>
      <c r="C38" s="181" t="str">
        <f>IF(ISBLANK('ÁREA MEJORA COMPETENCIAL'!C38),"",'ÁREA MEJORA COMPETENCIAL'!C38)</f>
        <v/>
      </c>
      <c r="D38" s="180" t="str">
        <f>IF(ISBLANK('ÁREA MEJORA COMPETENCIAL'!D38),"",'ÁREA MEJORA COMPETENCIAL'!D38)</f>
        <v/>
      </c>
      <c r="E38" s="379"/>
      <c r="F38" s="82"/>
      <c r="G38" s="51"/>
      <c r="H38" s="62">
        <f t="shared" si="0"/>
        <v>0</v>
      </c>
      <c r="I38" s="51"/>
      <c r="J38" s="51"/>
      <c r="K38" s="62">
        <f t="shared" si="1"/>
        <v>0</v>
      </c>
      <c r="L38" s="51"/>
      <c r="M38" s="51"/>
      <c r="N38" s="62">
        <f t="shared" si="2"/>
        <v>0</v>
      </c>
      <c r="O38" s="51"/>
      <c r="P38" s="51"/>
      <c r="Q38" s="63">
        <f t="shared" si="3"/>
        <v>0</v>
      </c>
      <c r="R38" s="166"/>
      <c r="S38" s="55" t="str">
        <f>IF(ISBLANK('ÁREA MEJORA COMPETENCIAL'!R38),"",(IF(ISERROR('ÁREA MEJORA COMPETENCIAL'!R38),"",('ÁREA MEJORA COMPETENCIAL'!X38)*4.44444444)))</f>
        <v/>
      </c>
      <c r="T38" s="52" t="str">
        <f>IF(ISBLANK('ÁREA MEJORA COMPETENCIAL'!R38),"",(ROUND(S38,0)))</f>
        <v/>
      </c>
      <c r="U38" s="57" t="str">
        <f>IF('ÁREA MEJORA COMPETENCIAL'!X38=20,88,IF('ÁREA MEJORA COMPETENCIAL'!X38&lt;=2,"",T38))</f>
        <v/>
      </c>
      <c r="V38" s="64">
        <f t="shared" si="4"/>
        <v>0</v>
      </c>
      <c r="W38" s="209" t="str">
        <f>IF(ISBLANK('ÁREA MEJORA COMPETENCIAL'!R38),"",IF(U38="","",(V38-U38)))</f>
        <v/>
      </c>
      <c r="X38" s="224" t="str">
        <f>IF(ISBLANK('ÁREA MEJORA COMPETENCIAL'!R38),"",IF(U38="","VER RESULTADOS",(V38/U38)))</f>
        <v/>
      </c>
      <c r="Y38" s="354"/>
      <c r="Z38" s="38"/>
    </row>
    <row r="39" spans="1:26" s="99" customFormat="1" ht="18" customHeight="1" x14ac:dyDescent="0.3">
      <c r="A39" s="355" t="str">
        <f>IF(ISBLANK('ÁREA MEJORA COMPETENCIAL'!A39),"",'ÁREA MEJORA COMPETENCIAL'!A39:B39)</f>
        <v/>
      </c>
      <c r="B39" s="356"/>
      <c r="C39" s="181" t="str">
        <f>IF(ISBLANK('ÁREA MEJORA COMPETENCIAL'!C39),"",'ÁREA MEJORA COMPETENCIAL'!C39)</f>
        <v/>
      </c>
      <c r="D39" s="180" t="str">
        <f>IF(ISBLANK('ÁREA MEJORA COMPETENCIAL'!D39),"",'ÁREA MEJORA COMPETENCIAL'!D39)</f>
        <v/>
      </c>
      <c r="E39" s="379"/>
      <c r="F39" s="53"/>
      <c r="G39" s="51"/>
      <c r="H39" s="62">
        <f t="shared" si="0"/>
        <v>0</v>
      </c>
      <c r="I39" s="51"/>
      <c r="J39" s="51"/>
      <c r="K39" s="62">
        <f t="shared" si="1"/>
        <v>0</v>
      </c>
      <c r="L39" s="51"/>
      <c r="M39" s="51"/>
      <c r="N39" s="62">
        <f t="shared" si="2"/>
        <v>0</v>
      </c>
      <c r="O39" s="51"/>
      <c r="P39" s="51"/>
      <c r="Q39" s="63">
        <f t="shared" si="3"/>
        <v>0</v>
      </c>
      <c r="R39" s="166"/>
      <c r="S39" s="55" t="str">
        <f>IF(ISBLANK('ÁREA MEJORA COMPETENCIAL'!R39),"",(IF(ISERROR('ÁREA MEJORA COMPETENCIAL'!R39),"",('ÁREA MEJORA COMPETENCIAL'!X39)*4.44444444)))</f>
        <v/>
      </c>
      <c r="T39" s="52" t="str">
        <f>IF(ISBLANK('ÁREA MEJORA COMPETENCIAL'!R39),"",(ROUND(S39,0)))</f>
        <v/>
      </c>
      <c r="U39" s="57" t="str">
        <f>IF('ÁREA MEJORA COMPETENCIAL'!X39=20,88,IF('ÁREA MEJORA COMPETENCIAL'!X39&lt;=2,"",T39))</f>
        <v/>
      </c>
      <c r="V39" s="64">
        <f t="shared" si="4"/>
        <v>0</v>
      </c>
      <c r="W39" s="209" t="str">
        <f>IF(ISBLANK('ÁREA MEJORA COMPETENCIAL'!R39),"",IF(U39="","",(V39-U39)))</f>
        <v/>
      </c>
      <c r="X39" s="224" t="str">
        <f>IF(ISBLANK('ÁREA MEJORA COMPETENCIAL'!R39),"",IF(U39="","VER RESULTADOS",(V39/U39)))</f>
        <v/>
      </c>
      <c r="Y39" s="354"/>
      <c r="Z39" s="38"/>
    </row>
    <row r="40" spans="1:26" s="99" customFormat="1" ht="18" customHeight="1" x14ac:dyDescent="0.3">
      <c r="A40" s="355" t="str">
        <f>IF(ISBLANK('ÁREA MEJORA COMPETENCIAL'!A40),"",'ÁREA MEJORA COMPETENCIAL'!A40:B40)</f>
        <v/>
      </c>
      <c r="B40" s="356"/>
      <c r="C40" s="181" t="str">
        <f>IF(ISBLANK('ÁREA MEJORA COMPETENCIAL'!C40),"",'ÁREA MEJORA COMPETENCIAL'!C40)</f>
        <v/>
      </c>
      <c r="D40" s="180" t="str">
        <f>IF(ISBLANK('ÁREA MEJORA COMPETENCIAL'!D40),"",'ÁREA MEJORA COMPETENCIAL'!D40)</f>
        <v/>
      </c>
      <c r="E40" s="379"/>
      <c r="F40" s="82"/>
      <c r="G40" s="51"/>
      <c r="H40" s="62">
        <f t="shared" si="0"/>
        <v>0</v>
      </c>
      <c r="I40" s="51"/>
      <c r="J40" s="51"/>
      <c r="K40" s="62">
        <f t="shared" si="1"/>
        <v>0</v>
      </c>
      <c r="L40" s="51"/>
      <c r="M40" s="51"/>
      <c r="N40" s="62">
        <f t="shared" si="2"/>
        <v>0</v>
      </c>
      <c r="O40" s="51"/>
      <c r="P40" s="51"/>
      <c r="Q40" s="63">
        <f t="shared" si="3"/>
        <v>0</v>
      </c>
      <c r="R40" s="166"/>
      <c r="S40" s="55" t="str">
        <f>IF(ISBLANK('ÁREA MEJORA COMPETENCIAL'!R40),"",(IF(ISERROR('ÁREA MEJORA COMPETENCIAL'!R40),"",('ÁREA MEJORA COMPETENCIAL'!X40)*4.44444444)))</f>
        <v/>
      </c>
      <c r="T40" s="52" t="str">
        <f>IF(ISBLANK('ÁREA MEJORA COMPETENCIAL'!R40),"",(ROUND(S40,0)))</f>
        <v/>
      </c>
      <c r="U40" s="57" t="str">
        <f>IF('ÁREA MEJORA COMPETENCIAL'!X40=20,88,IF('ÁREA MEJORA COMPETENCIAL'!X40&lt;=2,"",T40))</f>
        <v/>
      </c>
      <c r="V40" s="64">
        <f t="shared" si="4"/>
        <v>0</v>
      </c>
      <c r="W40" s="209" t="str">
        <f>IF(ISBLANK('ÁREA MEJORA COMPETENCIAL'!R40),"",IF(U40="","",(V40-U40)))</f>
        <v/>
      </c>
      <c r="X40" s="224" t="str">
        <f>IF(ISBLANK('ÁREA MEJORA COMPETENCIAL'!R40),"",IF(U40="","VER RESULTADOS",(V40/U40)))</f>
        <v/>
      </c>
      <c r="Y40" s="354"/>
      <c r="Z40" s="38"/>
    </row>
    <row r="41" spans="1:26" s="99" customFormat="1" ht="18" customHeight="1" x14ac:dyDescent="0.3">
      <c r="A41" s="355" t="str">
        <f>IF(ISBLANK('ÁREA MEJORA COMPETENCIAL'!A41),"",'ÁREA MEJORA COMPETENCIAL'!A41:B41)</f>
        <v/>
      </c>
      <c r="B41" s="356"/>
      <c r="C41" s="181" t="str">
        <f>IF(ISBLANK('ÁREA MEJORA COMPETENCIAL'!C41),"",'ÁREA MEJORA COMPETENCIAL'!C41)</f>
        <v/>
      </c>
      <c r="D41" s="180" t="str">
        <f>IF(ISBLANK('ÁREA MEJORA COMPETENCIAL'!D41),"",'ÁREA MEJORA COMPETENCIAL'!D41)</f>
        <v/>
      </c>
      <c r="E41" s="379"/>
      <c r="F41" s="53"/>
      <c r="G41" s="51"/>
      <c r="H41" s="62">
        <f t="shared" si="0"/>
        <v>0</v>
      </c>
      <c r="I41" s="51"/>
      <c r="J41" s="51"/>
      <c r="K41" s="62">
        <f t="shared" si="1"/>
        <v>0</v>
      </c>
      <c r="L41" s="51"/>
      <c r="M41" s="51"/>
      <c r="N41" s="62">
        <f t="shared" si="2"/>
        <v>0</v>
      </c>
      <c r="O41" s="51"/>
      <c r="P41" s="51"/>
      <c r="Q41" s="63">
        <f t="shared" si="3"/>
        <v>0</v>
      </c>
      <c r="R41" s="166"/>
      <c r="S41" s="55" t="str">
        <f>IF(ISBLANK('ÁREA MEJORA COMPETENCIAL'!R41),"",(IF(ISERROR('ÁREA MEJORA COMPETENCIAL'!R41),"",('ÁREA MEJORA COMPETENCIAL'!X41)*4.44444444)))</f>
        <v/>
      </c>
      <c r="T41" s="52" t="str">
        <f>IF(ISBLANK('ÁREA MEJORA COMPETENCIAL'!R41),"",(ROUND(S41,0)))</f>
        <v/>
      </c>
      <c r="U41" s="57" t="str">
        <f>IF('ÁREA MEJORA COMPETENCIAL'!X41=20,88,IF('ÁREA MEJORA COMPETENCIAL'!X41&lt;=2,"",T41))</f>
        <v/>
      </c>
      <c r="V41" s="64">
        <f t="shared" si="4"/>
        <v>0</v>
      </c>
      <c r="W41" s="209" t="str">
        <f>IF(ISBLANK('ÁREA MEJORA COMPETENCIAL'!R41),"",IF(U41="","",(V41-U41)))</f>
        <v/>
      </c>
      <c r="X41" s="224" t="str">
        <f>IF(ISBLANK('ÁREA MEJORA COMPETENCIAL'!R41),"",IF(U41="","VER RESULTADOS",(V41/U41)))</f>
        <v/>
      </c>
      <c r="Y41" s="354"/>
      <c r="Z41" s="38"/>
    </row>
    <row r="42" spans="1:26" s="99" customFormat="1" ht="18" customHeight="1" x14ac:dyDescent="0.3">
      <c r="A42" s="355" t="str">
        <f>IF(ISBLANK('ÁREA MEJORA COMPETENCIAL'!A42),"",'ÁREA MEJORA COMPETENCIAL'!A42:B42)</f>
        <v/>
      </c>
      <c r="B42" s="356"/>
      <c r="C42" s="181" t="str">
        <f>IF(ISBLANK('ÁREA MEJORA COMPETENCIAL'!C42),"",'ÁREA MEJORA COMPETENCIAL'!C42)</f>
        <v/>
      </c>
      <c r="D42" s="180" t="str">
        <f>IF(ISBLANK('ÁREA MEJORA COMPETENCIAL'!D42),"",'ÁREA MEJORA COMPETENCIAL'!D42)</f>
        <v/>
      </c>
      <c r="E42" s="379"/>
      <c r="F42" s="82"/>
      <c r="G42" s="51"/>
      <c r="H42" s="62">
        <f t="shared" si="0"/>
        <v>0</v>
      </c>
      <c r="I42" s="51"/>
      <c r="J42" s="51"/>
      <c r="K42" s="62">
        <f t="shared" si="1"/>
        <v>0</v>
      </c>
      <c r="L42" s="51"/>
      <c r="M42" s="51"/>
      <c r="N42" s="62">
        <f t="shared" si="2"/>
        <v>0</v>
      </c>
      <c r="O42" s="51"/>
      <c r="P42" s="51"/>
      <c r="Q42" s="63">
        <f t="shared" si="3"/>
        <v>0</v>
      </c>
      <c r="R42" s="166"/>
      <c r="S42" s="55" t="str">
        <f>IF(ISBLANK('ÁREA MEJORA COMPETENCIAL'!R42),"",(IF(ISERROR('ÁREA MEJORA COMPETENCIAL'!R42),"",('ÁREA MEJORA COMPETENCIAL'!X42)*4.44444444)))</f>
        <v/>
      </c>
      <c r="T42" s="52" t="str">
        <f>IF(ISBLANK('ÁREA MEJORA COMPETENCIAL'!R42),"",(ROUND(S42,0)))</f>
        <v/>
      </c>
      <c r="U42" s="57" t="str">
        <f>IF('ÁREA MEJORA COMPETENCIAL'!X42=20,88,IF('ÁREA MEJORA COMPETENCIAL'!X42&lt;=2,"",T42))</f>
        <v/>
      </c>
      <c r="V42" s="64">
        <f t="shared" si="4"/>
        <v>0</v>
      </c>
      <c r="W42" s="209" t="str">
        <f>IF(ISBLANK('ÁREA MEJORA COMPETENCIAL'!R42),"",IF(U42="","",(V42-U42)))</f>
        <v/>
      </c>
      <c r="X42" s="224" t="str">
        <f>IF(ISBLANK('ÁREA MEJORA COMPETENCIAL'!R42),"",IF(U42="","VER RESULTADOS",(V42/U42)))</f>
        <v/>
      </c>
      <c r="Y42" s="354"/>
      <c r="Z42" s="38"/>
    </row>
    <row r="43" spans="1:26" s="99" customFormat="1" ht="18" customHeight="1" x14ac:dyDescent="0.3">
      <c r="A43" s="355" t="str">
        <f>IF(ISBLANK('ÁREA MEJORA COMPETENCIAL'!A43),"",'ÁREA MEJORA COMPETENCIAL'!A43:B43)</f>
        <v/>
      </c>
      <c r="B43" s="356"/>
      <c r="C43" s="181" t="str">
        <f>IF(ISBLANK('ÁREA MEJORA COMPETENCIAL'!C43),"",'ÁREA MEJORA COMPETENCIAL'!C43)</f>
        <v/>
      </c>
      <c r="D43" s="180" t="str">
        <f>IF(ISBLANK('ÁREA MEJORA COMPETENCIAL'!D43),"",'ÁREA MEJORA COMPETENCIAL'!D43)</f>
        <v/>
      </c>
      <c r="E43" s="379"/>
      <c r="F43" s="53"/>
      <c r="G43" s="51"/>
      <c r="H43" s="62">
        <f t="shared" si="0"/>
        <v>0</v>
      </c>
      <c r="I43" s="51"/>
      <c r="J43" s="51"/>
      <c r="K43" s="62">
        <f t="shared" si="1"/>
        <v>0</v>
      </c>
      <c r="L43" s="51"/>
      <c r="M43" s="51"/>
      <c r="N43" s="62">
        <f t="shared" si="2"/>
        <v>0</v>
      </c>
      <c r="O43" s="51"/>
      <c r="P43" s="51"/>
      <c r="Q43" s="63">
        <f t="shared" si="3"/>
        <v>0</v>
      </c>
      <c r="R43" s="166"/>
      <c r="S43" s="55" t="str">
        <f>IF(ISBLANK('ÁREA MEJORA COMPETENCIAL'!R43),"",(IF(ISERROR('ÁREA MEJORA COMPETENCIAL'!R43),"",('ÁREA MEJORA COMPETENCIAL'!X43)*4.44444444)))</f>
        <v/>
      </c>
      <c r="T43" s="52" t="str">
        <f>IF(ISBLANK('ÁREA MEJORA COMPETENCIAL'!R43),"",(ROUND(S43,0)))</f>
        <v/>
      </c>
      <c r="U43" s="57" t="str">
        <f>IF('ÁREA MEJORA COMPETENCIAL'!X43=20,88,IF('ÁREA MEJORA COMPETENCIAL'!X43&lt;=2,"",T43))</f>
        <v/>
      </c>
      <c r="V43" s="64">
        <f t="shared" si="4"/>
        <v>0</v>
      </c>
      <c r="W43" s="209" t="str">
        <f>IF(ISBLANK('ÁREA MEJORA COMPETENCIAL'!R43),"",IF(U43="","",(V43-U43)))</f>
        <v/>
      </c>
      <c r="X43" s="224" t="str">
        <f>IF(ISBLANK('ÁREA MEJORA COMPETENCIAL'!R43),"",IF(U43="","VER RESULTADOS",(V43/U43)))</f>
        <v/>
      </c>
      <c r="Y43" s="354"/>
      <c r="Z43" s="38"/>
    </row>
    <row r="44" spans="1:26" s="99" customFormat="1" ht="18" customHeight="1" x14ac:dyDescent="0.3">
      <c r="A44" s="355" t="str">
        <f>IF(ISBLANK('ÁREA MEJORA COMPETENCIAL'!A44),"",'ÁREA MEJORA COMPETENCIAL'!A44:B44)</f>
        <v/>
      </c>
      <c r="B44" s="356"/>
      <c r="C44" s="181" t="str">
        <f>IF(ISBLANK('ÁREA MEJORA COMPETENCIAL'!C44),"",'ÁREA MEJORA COMPETENCIAL'!C44)</f>
        <v/>
      </c>
      <c r="D44" s="180" t="str">
        <f>IF(ISBLANK('ÁREA MEJORA COMPETENCIAL'!D44),"",'ÁREA MEJORA COMPETENCIAL'!D44)</f>
        <v/>
      </c>
      <c r="E44" s="379"/>
      <c r="F44" s="82"/>
      <c r="G44" s="51"/>
      <c r="H44" s="62">
        <f t="shared" si="0"/>
        <v>0</v>
      </c>
      <c r="I44" s="51"/>
      <c r="J44" s="51"/>
      <c r="K44" s="62">
        <f t="shared" si="1"/>
        <v>0</v>
      </c>
      <c r="L44" s="51"/>
      <c r="M44" s="51"/>
      <c r="N44" s="62">
        <f t="shared" si="2"/>
        <v>0</v>
      </c>
      <c r="O44" s="51"/>
      <c r="P44" s="51"/>
      <c r="Q44" s="63">
        <f t="shared" si="3"/>
        <v>0</v>
      </c>
      <c r="R44" s="166"/>
      <c r="S44" s="55" t="str">
        <f>IF(ISBLANK('ÁREA MEJORA COMPETENCIAL'!R44),"",(IF(ISERROR('ÁREA MEJORA COMPETENCIAL'!R44),"",('ÁREA MEJORA COMPETENCIAL'!X44)*4.44444444)))</f>
        <v/>
      </c>
      <c r="T44" s="52" t="str">
        <f>IF(ISBLANK('ÁREA MEJORA COMPETENCIAL'!R44),"",(ROUND(S44,0)))</f>
        <v/>
      </c>
      <c r="U44" s="57" t="str">
        <f>IF('ÁREA MEJORA COMPETENCIAL'!X44=20,88,IF('ÁREA MEJORA COMPETENCIAL'!X44&lt;=2,"",T44))</f>
        <v/>
      </c>
      <c r="V44" s="64">
        <f t="shared" si="4"/>
        <v>0</v>
      </c>
      <c r="W44" s="209" t="str">
        <f>IF(ISBLANK('ÁREA MEJORA COMPETENCIAL'!R44),"",IF(U44="","",(V44-U44)))</f>
        <v/>
      </c>
      <c r="X44" s="224" t="str">
        <f>IF(ISBLANK('ÁREA MEJORA COMPETENCIAL'!R44),"",IF(U44="","VER RESULTADOS",(V44/U44)))</f>
        <v/>
      </c>
      <c r="Y44" s="354"/>
      <c r="Z44" s="38"/>
    </row>
    <row r="45" spans="1:26" s="99" customFormat="1" ht="18" customHeight="1" x14ac:dyDescent="0.3">
      <c r="A45" s="355" t="str">
        <f>IF(ISBLANK('ÁREA MEJORA COMPETENCIAL'!A45),"",'ÁREA MEJORA COMPETENCIAL'!A45:B45)</f>
        <v/>
      </c>
      <c r="B45" s="356"/>
      <c r="C45" s="181" t="str">
        <f>IF(ISBLANK('ÁREA MEJORA COMPETENCIAL'!C45),"",'ÁREA MEJORA COMPETENCIAL'!C45)</f>
        <v/>
      </c>
      <c r="D45" s="180" t="str">
        <f>IF(ISBLANK('ÁREA MEJORA COMPETENCIAL'!D45),"",'ÁREA MEJORA COMPETENCIAL'!D45)</f>
        <v/>
      </c>
      <c r="E45" s="379"/>
      <c r="F45" s="53"/>
      <c r="G45" s="51"/>
      <c r="H45" s="62">
        <f t="shared" si="0"/>
        <v>0</v>
      </c>
      <c r="I45" s="51"/>
      <c r="J45" s="51"/>
      <c r="K45" s="62">
        <f t="shared" si="1"/>
        <v>0</v>
      </c>
      <c r="L45" s="51"/>
      <c r="M45" s="51"/>
      <c r="N45" s="62">
        <f t="shared" si="2"/>
        <v>0</v>
      </c>
      <c r="O45" s="51"/>
      <c r="P45" s="51"/>
      <c r="Q45" s="63">
        <f t="shared" si="3"/>
        <v>0</v>
      </c>
      <c r="R45" s="166"/>
      <c r="S45" s="55" t="str">
        <f>IF(ISBLANK('ÁREA MEJORA COMPETENCIAL'!R45),"",(IF(ISERROR('ÁREA MEJORA COMPETENCIAL'!R45),"",('ÁREA MEJORA COMPETENCIAL'!X45)*4.44444444)))</f>
        <v/>
      </c>
      <c r="T45" s="52" t="str">
        <f>IF(ISBLANK('ÁREA MEJORA COMPETENCIAL'!R45),"",(ROUND(S45,0)))</f>
        <v/>
      </c>
      <c r="U45" s="57" t="str">
        <f>IF('ÁREA MEJORA COMPETENCIAL'!X45=20,88,IF('ÁREA MEJORA COMPETENCIAL'!X45&lt;=2,"",T45))</f>
        <v/>
      </c>
      <c r="V45" s="64">
        <f t="shared" si="4"/>
        <v>0</v>
      </c>
      <c r="W45" s="209" t="str">
        <f>IF(ISBLANK('ÁREA MEJORA COMPETENCIAL'!R45),"",IF(U45="","",(V45-U45)))</f>
        <v/>
      </c>
      <c r="X45" s="224" t="str">
        <f>IF(ISBLANK('ÁREA MEJORA COMPETENCIAL'!R45),"",IF(U45="","VER RESULTADOS",(V45/U45)))</f>
        <v/>
      </c>
      <c r="Y45" s="354"/>
      <c r="Z45" s="38"/>
    </row>
    <row r="46" spans="1:26" s="99" customFormat="1" ht="18" customHeight="1" x14ac:dyDescent="0.3">
      <c r="A46" s="355" t="str">
        <f>IF(ISBLANK('ÁREA MEJORA COMPETENCIAL'!A46),"",'ÁREA MEJORA COMPETENCIAL'!A46:B46)</f>
        <v/>
      </c>
      <c r="B46" s="356"/>
      <c r="C46" s="181" t="str">
        <f>IF(ISBLANK('ÁREA MEJORA COMPETENCIAL'!C46),"",'ÁREA MEJORA COMPETENCIAL'!C46)</f>
        <v/>
      </c>
      <c r="D46" s="180" t="str">
        <f>IF(ISBLANK('ÁREA MEJORA COMPETENCIAL'!D46),"",'ÁREA MEJORA COMPETENCIAL'!D46)</f>
        <v/>
      </c>
      <c r="E46" s="379"/>
      <c r="F46" s="82"/>
      <c r="G46" s="51"/>
      <c r="H46" s="62">
        <f t="shared" si="0"/>
        <v>0</v>
      </c>
      <c r="I46" s="51"/>
      <c r="J46" s="51"/>
      <c r="K46" s="62">
        <f t="shared" si="1"/>
        <v>0</v>
      </c>
      <c r="L46" s="51"/>
      <c r="M46" s="51"/>
      <c r="N46" s="62">
        <f t="shared" si="2"/>
        <v>0</v>
      </c>
      <c r="O46" s="51"/>
      <c r="P46" s="51"/>
      <c r="Q46" s="63">
        <f t="shared" si="3"/>
        <v>0</v>
      </c>
      <c r="R46" s="166"/>
      <c r="S46" s="55" t="str">
        <f>IF(ISBLANK('ÁREA MEJORA COMPETENCIAL'!R46),"",(IF(ISERROR('ÁREA MEJORA COMPETENCIAL'!R46),"",('ÁREA MEJORA COMPETENCIAL'!X46)*4.44444444)))</f>
        <v/>
      </c>
      <c r="T46" s="52" t="str">
        <f>IF(ISBLANK('ÁREA MEJORA COMPETENCIAL'!R46),"",(ROUND(S46,0)))</f>
        <v/>
      </c>
      <c r="U46" s="57" t="str">
        <f>IF('ÁREA MEJORA COMPETENCIAL'!X46=20,88,IF('ÁREA MEJORA COMPETENCIAL'!X46&lt;=2,"",T46))</f>
        <v/>
      </c>
      <c r="V46" s="64">
        <f t="shared" si="4"/>
        <v>0</v>
      </c>
      <c r="W46" s="209" t="str">
        <f>IF(ISBLANK('ÁREA MEJORA COMPETENCIAL'!R46),"",IF(U46="","",(V46-U46)))</f>
        <v/>
      </c>
      <c r="X46" s="224" t="str">
        <f>IF(ISBLANK('ÁREA MEJORA COMPETENCIAL'!R46),"",IF(U46="","VER RESULTADOS",(V46/U46)))</f>
        <v/>
      </c>
      <c r="Y46" s="354"/>
      <c r="Z46" s="38"/>
    </row>
    <row r="47" spans="1:26" s="99" customFormat="1" ht="18" customHeight="1" x14ac:dyDescent="0.3">
      <c r="A47" s="355" t="str">
        <f>IF(ISBLANK('ÁREA MEJORA COMPETENCIAL'!A47),"",'ÁREA MEJORA COMPETENCIAL'!A47:B47)</f>
        <v/>
      </c>
      <c r="B47" s="356"/>
      <c r="C47" s="181" t="str">
        <f>IF(ISBLANK('ÁREA MEJORA COMPETENCIAL'!C47),"",'ÁREA MEJORA COMPETENCIAL'!C47)</f>
        <v/>
      </c>
      <c r="D47" s="180" t="str">
        <f>IF(ISBLANK('ÁREA MEJORA COMPETENCIAL'!D47),"",'ÁREA MEJORA COMPETENCIAL'!D47)</f>
        <v/>
      </c>
      <c r="E47" s="379"/>
      <c r="F47" s="53"/>
      <c r="G47" s="51"/>
      <c r="H47" s="62">
        <f t="shared" si="0"/>
        <v>0</v>
      </c>
      <c r="I47" s="51"/>
      <c r="J47" s="51"/>
      <c r="K47" s="62">
        <f t="shared" si="1"/>
        <v>0</v>
      </c>
      <c r="L47" s="51"/>
      <c r="M47" s="51"/>
      <c r="N47" s="62">
        <f t="shared" si="2"/>
        <v>0</v>
      </c>
      <c r="O47" s="51"/>
      <c r="P47" s="51"/>
      <c r="Q47" s="63">
        <f t="shared" si="3"/>
        <v>0</v>
      </c>
      <c r="R47" s="166"/>
      <c r="S47" s="55" t="str">
        <f>IF(ISBLANK('ÁREA MEJORA COMPETENCIAL'!R47),"",(IF(ISERROR('ÁREA MEJORA COMPETENCIAL'!R47),"",('ÁREA MEJORA COMPETENCIAL'!X47)*4.44444444)))</f>
        <v/>
      </c>
      <c r="T47" s="52" t="str">
        <f>IF(ISBLANK('ÁREA MEJORA COMPETENCIAL'!R47),"",(ROUND(S47,0)))</f>
        <v/>
      </c>
      <c r="U47" s="57" t="str">
        <f>IF('ÁREA MEJORA COMPETENCIAL'!X47=20,88,IF('ÁREA MEJORA COMPETENCIAL'!X47&lt;=2,"",T47))</f>
        <v/>
      </c>
      <c r="V47" s="64">
        <f t="shared" si="4"/>
        <v>0</v>
      </c>
      <c r="W47" s="209" t="str">
        <f>IF(ISBLANK('ÁREA MEJORA COMPETENCIAL'!R47),"",IF(U47="","",(V47-U47)))</f>
        <v/>
      </c>
      <c r="X47" s="224" t="str">
        <f>IF(ISBLANK('ÁREA MEJORA COMPETENCIAL'!R47),"",IF(U47="","VER RESULTADOS",(V47/U47)))</f>
        <v/>
      </c>
      <c r="Y47" s="354"/>
      <c r="Z47" s="38"/>
    </row>
    <row r="48" spans="1:26" s="99" customFormat="1" ht="18" customHeight="1" x14ac:dyDescent="0.3">
      <c r="A48" s="355" t="str">
        <f>IF(ISBLANK('ÁREA MEJORA COMPETENCIAL'!A48),"",'ÁREA MEJORA COMPETENCIAL'!A48:B48)</f>
        <v/>
      </c>
      <c r="B48" s="356"/>
      <c r="C48" s="181" t="str">
        <f>IF(ISBLANK('ÁREA MEJORA COMPETENCIAL'!C48),"",'ÁREA MEJORA COMPETENCIAL'!C48)</f>
        <v/>
      </c>
      <c r="D48" s="180" t="str">
        <f>IF(ISBLANK('ÁREA MEJORA COMPETENCIAL'!D48),"",'ÁREA MEJORA COMPETENCIAL'!D48)</f>
        <v/>
      </c>
      <c r="E48" s="379"/>
      <c r="F48" s="82"/>
      <c r="G48" s="51"/>
      <c r="H48" s="62">
        <f t="shared" si="0"/>
        <v>0</v>
      </c>
      <c r="I48" s="51"/>
      <c r="J48" s="51"/>
      <c r="K48" s="62">
        <f t="shared" si="1"/>
        <v>0</v>
      </c>
      <c r="L48" s="51"/>
      <c r="M48" s="51"/>
      <c r="N48" s="62">
        <f t="shared" si="2"/>
        <v>0</v>
      </c>
      <c r="O48" s="51"/>
      <c r="P48" s="51"/>
      <c r="Q48" s="63">
        <f t="shared" si="3"/>
        <v>0</v>
      </c>
      <c r="R48" s="166"/>
      <c r="S48" s="55" t="str">
        <f>IF(ISBLANK('ÁREA MEJORA COMPETENCIAL'!R48),"",(IF(ISERROR('ÁREA MEJORA COMPETENCIAL'!R48),"",('ÁREA MEJORA COMPETENCIAL'!X48)*4.44444444)))</f>
        <v/>
      </c>
      <c r="T48" s="52" t="str">
        <f>IF(ISBLANK('ÁREA MEJORA COMPETENCIAL'!R48),"",(ROUND(S48,0)))</f>
        <v/>
      </c>
      <c r="U48" s="57" t="str">
        <f>IF('ÁREA MEJORA COMPETENCIAL'!X48=20,88,IF('ÁREA MEJORA COMPETENCIAL'!X48&lt;=2,"",T48))</f>
        <v/>
      </c>
      <c r="V48" s="64">
        <f t="shared" si="4"/>
        <v>0</v>
      </c>
      <c r="W48" s="209" t="str">
        <f>IF(ISBLANK('ÁREA MEJORA COMPETENCIAL'!R48),"",IF(U48="","",(V48-U48)))</f>
        <v/>
      </c>
      <c r="X48" s="224" t="str">
        <f>IF(ISBLANK('ÁREA MEJORA COMPETENCIAL'!R48),"",IF(U48="","VER RESULTADOS",(V48/U48)))</f>
        <v/>
      </c>
      <c r="Y48" s="354"/>
      <c r="Z48" s="38"/>
    </row>
    <row r="49" spans="1:26" s="99" customFormat="1" ht="18" customHeight="1" x14ac:dyDescent="0.3">
      <c r="A49" s="355" t="str">
        <f>IF(ISBLANK('ÁREA MEJORA COMPETENCIAL'!A49),"",'ÁREA MEJORA COMPETENCIAL'!A49:B49)</f>
        <v/>
      </c>
      <c r="B49" s="356"/>
      <c r="C49" s="181" t="str">
        <f>IF(ISBLANK('ÁREA MEJORA COMPETENCIAL'!C49),"",'ÁREA MEJORA COMPETENCIAL'!C49)</f>
        <v/>
      </c>
      <c r="D49" s="180" t="str">
        <f>IF(ISBLANK('ÁREA MEJORA COMPETENCIAL'!D49),"",'ÁREA MEJORA COMPETENCIAL'!D49)</f>
        <v/>
      </c>
      <c r="E49" s="379"/>
      <c r="F49" s="53"/>
      <c r="G49" s="51"/>
      <c r="H49" s="62">
        <f t="shared" si="0"/>
        <v>0</v>
      </c>
      <c r="I49" s="51"/>
      <c r="J49" s="51"/>
      <c r="K49" s="62">
        <f t="shared" si="1"/>
        <v>0</v>
      </c>
      <c r="L49" s="51"/>
      <c r="M49" s="51"/>
      <c r="N49" s="62">
        <f t="shared" si="2"/>
        <v>0</v>
      </c>
      <c r="O49" s="51"/>
      <c r="P49" s="51"/>
      <c r="Q49" s="63">
        <f t="shared" si="3"/>
        <v>0</v>
      </c>
      <c r="R49" s="166"/>
      <c r="S49" s="55" t="str">
        <f>IF(ISBLANK('ÁREA MEJORA COMPETENCIAL'!R49),"",(IF(ISERROR('ÁREA MEJORA COMPETENCIAL'!R49),"",('ÁREA MEJORA COMPETENCIAL'!X49)*4.44444444)))</f>
        <v/>
      </c>
      <c r="T49" s="52" t="str">
        <f>IF(ISBLANK('ÁREA MEJORA COMPETENCIAL'!R49),"",(ROUND(S49,0)))</f>
        <v/>
      </c>
      <c r="U49" s="57" t="str">
        <f>IF('ÁREA MEJORA COMPETENCIAL'!X49=20,88,IF('ÁREA MEJORA COMPETENCIAL'!X49&lt;=2,"",T49))</f>
        <v/>
      </c>
      <c r="V49" s="64">
        <f t="shared" si="4"/>
        <v>0</v>
      </c>
      <c r="W49" s="209" t="str">
        <f>IF(ISBLANK('ÁREA MEJORA COMPETENCIAL'!R49),"",IF(U49="","",(V49-U49)))</f>
        <v/>
      </c>
      <c r="X49" s="224" t="str">
        <f>IF(ISBLANK('ÁREA MEJORA COMPETENCIAL'!R49),"",IF(U49="","VER RESULTADOS",(V49/U49)))</f>
        <v/>
      </c>
      <c r="Y49" s="354"/>
      <c r="Z49" s="38"/>
    </row>
    <row r="50" spans="1:26" s="99" customFormat="1" ht="18" customHeight="1" x14ac:dyDescent="0.3">
      <c r="A50" s="355" t="str">
        <f>IF(ISBLANK('ÁREA MEJORA COMPETENCIAL'!A50),"",'ÁREA MEJORA COMPETENCIAL'!A50:B50)</f>
        <v/>
      </c>
      <c r="B50" s="356"/>
      <c r="C50" s="181" t="str">
        <f>IF(ISBLANK('ÁREA MEJORA COMPETENCIAL'!C50),"",'ÁREA MEJORA COMPETENCIAL'!C50)</f>
        <v/>
      </c>
      <c r="D50" s="180" t="str">
        <f>IF(ISBLANK('ÁREA MEJORA COMPETENCIAL'!D50),"",'ÁREA MEJORA COMPETENCIAL'!D50)</f>
        <v/>
      </c>
      <c r="E50" s="379"/>
      <c r="F50" s="82"/>
      <c r="G50" s="51"/>
      <c r="H50" s="62">
        <f t="shared" si="0"/>
        <v>0</v>
      </c>
      <c r="I50" s="51"/>
      <c r="J50" s="51"/>
      <c r="K50" s="62">
        <f t="shared" si="1"/>
        <v>0</v>
      </c>
      <c r="L50" s="51"/>
      <c r="M50" s="51"/>
      <c r="N50" s="62">
        <f t="shared" si="2"/>
        <v>0</v>
      </c>
      <c r="O50" s="51"/>
      <c r="P50" s="51"/>
      <c r="Q50" s="63">
        <f t="shared" si="3"/>
        <v>0</v>
      </c>
      <c r="R50" s="166"/>
      <c r="S50" s="55" t="str">
        <f>IF(ISBLANK('ÁREA MEJORA COMPETENCIAL'!R50),"",(IF(ISERROR('ÁREA MEJORA COMPETENCIAL'!R50),"",('ÁREA MEJORA COMPETENCIAL'!X50)*4.44444444)))</f>
        <v/>
      </c>
      <c r="T50" s="52" t="str">
        <f>IF(ISBLANK('ÁREA MEJORA COMPETENCIAL'!R50),"",(ROUND(S50,0)))</f>
        <v/>
      </c>
      <c r="U50" s="57" t="str">
        <f>IF('ÁREA MEJORA COMPETENCIAL'!X50=20,88,IF('ÁREA MEJORA COMPETENCIAL'!X50&lt;=2,"",T50))</f>
        <v/>
      </c>
      <c r="V50" s="64">
        <f t="shared" si="4"/>
        <v>0</v>
      </c>
      <c r="W50" s="209" t="str">
        <f>IF(ISBLANK('ÁREA MEJORA COMPETENCIAL'!R50),"",IF(U50="","",(V50-U50)))</f>
        <v/>
      </c>
      <c r="X50" s="224" t="str">
        <f>IF(ISBLANK('ÁREA MEJORA COMPETENCIAL'!R50),"",IF(U50="","VER RESULTADOS",(V50/U50)))</f>
        <v/>
      </c>
      <c r="Y50" s="354"/>
      <c r="Z50" s="38"/>
    </row>
    <row r="51" spans="1:26" s="99" customFormat="1" ht="18" customHeight="1" x14ac:dyDescent="0.3">
      <c r="A51" s="355" t="str">
        <f>IF(ISBLANK('ÁREA MEJORA COMPETENCIAL'!A51),"",'ÁREA MEJORA COMPETENCIAL'!A51:B51)</f>
        <v/>
      </c>
      <c r="B51" s="356"/>
      <c r="C51" s="181" t="str">
        <f>IF(ISBLANK('ÁREA MEJORA COMPETENCIAL'!C51),"",'ÁREA MEJORA COMPETENCIAL'!C51)</f>
        <v/>
      </c>
      <c r="D51" s="180" t="str">
        <f>IF(ISBLANK('ÁREA MEJORA COMPETENCIAL'!D51),"",'ÁREA MEJORA COMPETENCIAL'!D51)</f>
        <v/>
      </c>
      <c r="E51" s="379"/>
      <c r="F51" s="53"/>
      <c r="G51" s="51"/>
      <c r="H51" s="62">
        <f t="shared" si="0"/>
        <v>0</v>
      </c>
      <c r="I51" s="51"/>
      <c r="J51" s="51"/>
      <c r="K51" s="62">
        <f t="shared" si="1"/>
        <v>0</v>
      </c>
      <c r="L51" s="51"/>
      <c r="M51" s="51"/>
      <c r="N51" s="62">
        <f t="shared" si="2"/>
        <v>0</v>
      </c>
      <c r="O51" s="51"/>
      <c r="P51" s="51"/>
      <c r="Q51" s="63">
        <f t="shared" si="3"/>
        <v>0</v>
      </c>
      <c r="R51" s="166"/>
      <c r="S51" s="55" t="str">
        <f>IF(ISBLANK('ÁREA MEJORA COMPETENCIAL'!R51),"",(IF(ISERROR('ÁREA MEJORA COMPETENCIAL'!R51),"",('ÁREA MEJORA COMPETENCIAL'!X51)*4.44444444)))</f>
        <v/>
      </c>
      <c r="T51" s="52" t="str">
        <f>IF(ISBLANK('ÁREA MEJORA COMPETENCIAL'!R51),"",(ROUND(S51,0)))</f>
        <v/>
      </c>
      <c r="U51" s="57" t="str">
        <f>IF('ÁREA MEJORA COMPETENCIAL'!X51=20,88,IF('ÁREA MEJORA COMPETENCIAL'!X51&lt;=2,"",T51))</f>
        <v/>
      </c>
      <c r="V51" s="64">
        <f t="shared" si="4"/>
        <v>0</v>
      </c>
      <c r="W51" s="209" t="str">
        <f>IF(ISBLANK('ÁREA MEJORA COMPETENCIAL'!R51),"",IF(U51="","",(V51-U51)))</f>
        <v/>
      </c>
      <c r="X51" s="224" t="str">
        <f>IF(ISBLANK('ÁREA MEJORA COMPETENCIAL'!R51),"",IF(U51="","VER RESULTADOS",(V51/U51)))</f>
        <v/>
      </c>
      <c r="Y51" s="354"/>
      <c r="Z51" s="38"/>
    </row>
    <row r="52" spans="1:26" s="99" customFormat="1" ht="18" customHeight="1" x14ac:dyDescent="0.3">
      <c r="A52" s="355" t="str">
        <f>IF(ISBLANK('ÁREA MEJORA COMPETENCIAL'!A52),"",'ÁREA MEJORA COMPETENCIAL'!A52:B52)</f>
        <v/>
      </c>
      <c r="B52" s="356"/>
      <c r="C52" s="181" t="str">
        <f>IF(ISBLANK('ÁREA MEJORA COMPETENCIAL'!C52),"",'ÁREA MEJORA COMPETENCIAL'!C52)</f>
        <v/>
      </c>
      <c r="D52" s="180" t="str">
        <f>IF(ISBLANK('ÁREA MEJORA COMPETENCIAL'!D52),"",'ÁREA MEJORA COMPETENCIAL'!D52)</f>
        <v/>
      </c>
      <c r="E52" s="379"/>
      <c r="F52" s="82"/>
      <c r="G52" s="51"/>
      <c r="H52" s="62">
        <f t="shared" si="0"/>
        <v>0</v>
      </c>
      <c r="I52" s="51"/>
      <c r="J52" s="51"/>
      <c r="K52" s="62">
        <f t="shared" si="1"/>
        <v>0</v>
      </c>
      <c r="L52" s="51"/>
      <c r="M52" s="51"/>
      <c r="N52" s="62">
        <f t="shared" si="2"/>
        <v>0</v>
      </c>
      <c r="O52" s="51"/>
      <c r="P52" s="51"/>
      <c r="Q52" s="63">
        <f t="shared" si="3"/>
        <v>0</v>
      </c>
      <c r="R52" s="166"/>
      <c r="S52" s="55" t="str">
        <f>IF(ISBLANK('ÁREA MEJORA COMPETENCIAL'!R52),"",(IF(ISERROR('ÁREA MEJORA COMPETENCIAL'!R52),"",('ÁREA MEJORA COMPETENCIAL'!X52)*4.44444444)))</f>
        <v/>
      </c>
      <c r="T52" s="52" t="str">
        <f>IF(ISBLANK('ÁREA MEJORA COMPETENCIAL'!R52),"",(ROUND(S52,0)))</f>
        <v/>
      </c>
      <c r="U52" s="57" t="str">
        <f>IF('ÁREA MEJORA COMPETENCIAL'!X52=20,88,IF('ÁREA MEJORA COMPETENCIAL'!X52&lt;=2,"",T52))</f>
        <v/>
      </c>
      <c r="V52" s="64">
        <f t="shared" si="4"/>
        <v>0</v>
      </c>
      <c r="W52" s="209" t="str">
        <f>IF(ISBLANK('ÁREA MEJORA COMPETENCIAL'!R52),"",IF(U52="","",(V52-U52)))</f>
        <v/>
      </c>
      <c r="X52" s="224" t="str">
        <f>IF(ISBLANK('ÁREA MEJORA COMPETENCIAL'!R52),"",IF(U52="","VER RESULTADOS",(V52/U52)))</f>
        <v/>
      </c>
      <c r="Y52" s="354"/>
      <c r="Z52" s="38"/>
    </row>
    <row r="53" spans="1:26" s="99" customFormat="1" ht="18" customHeight="1" x14ac:dyDescent="0.3">
      <c r="A53" s="355" t="str">
        <f>IF(ISBLANK('ÁREA MEJORA COMPETENCIAL'!A53),"",'ÁREA MEJORA COMPETENCIAL'!A53:B53)</f>
        <v/>
      </c>
      <c r="B53" s="356"/>
      <c r="C53" s="181" t="str">
        <f>IF(ISBLANK('ÁREA MEJORA COMPETENCIAL'!C53),"",'ÁREA MEJORA COMPETENCIAL'!C53)</f>
        <v/>
      </c>
      <c r="D53" s="180" t="str">
        <f>IF(ISBLANK('ÁREA MEJORA COMPETENCIAL'!D53),"",'ÁREA MEJORA COMPETENCIAL'!D53)</f>
        <v/>
      </c>
      <c r="E53" s="379"/>
      <c r="F53" s="53"/>
      <c r="G53" s="51"/>
      <c r="H53" s="62">
        <f t="shared" si="0"/>
        <v>0</v>
      </c>
      <c r="I53" s="51"/>
      <c r="J53" s="51"/>
      <c r="K53" s="62">
        <f t="shared" si="1"/>
        <v>0</v>
      </c>
      <c r="L53" s="51"/>
      <c r="M53" s="51"/>
      <c r="N53" s="62">
        <f t="shared" si="2"/>
        <v>0</v>
      </c>
      <c r="O53" s="51"/>
      <c r="P53" s="51"/>
      <c r="Q53" s="63">
        <f t="shared" si="3"/>
        <v>0</v>
      </c>
      <c r="R53" s="166"/>
      <c r="S53" s="55" t="str">
        <f>IF(ISBLANK('ÁREA MEJORA COMPETENCIAL'!R53),"",(IF(ISERROR('ÁREA MEJORA COMPETENCIAL'!R53),"",('ÁREA MEJORA COMPETENCIAL'!X53)*4.44444444)))</f>
        <v/>
      </c>
      <c r="T53" s="52" t="str">
        <f>IF(ISBLANK('ÁREA MEJORA COMPETENCIAL'!R53),"",(ROUND(S53,0)))</f>
        <v/>
      </c>
      <c r="U53" s="57" t="str">
        <f>IF('ÁREA MEJORA COMPETENCIAL'!X53=20,88,IF('ÁREA MEJORA COMPETENCIAL'!X53&lt;=2,"",T53))</f>
        <v/>
      </c>
      <c r="V53" s="64">
        <f t="shared" si="4"/>
        <v>0</v>
      </c>
      <c r="W53" s="209" t="str">
        <f>IF(ISBLANK('ÁREA MEJORA COMPETENCIAL'!R53),"",IF(U53="","",(V53-U53)))</f>
        <v/>
      </c>
      <c r="X53" s="224" t="str">
        <f>IF(ISBLANK('ÁREA MEJORA COMPETENCIAL'!R53),"",IF(U53="","VER RESULTADOS",(V53/U53)))</f>
        <v/>
      </c>
      <c r="Y53" s="354"/>
      <c r="Z53" s="38"/>
    </row>
    <row r="54" spans="1:26" s="99" customFormat="1" ht="18" customHeight="1" x14ac:dyDescent="0.3">
      <c r="A54" s="355" t="str">
        <f>IF(ISBLANK('ÁREA MEJORA COMPETENCIAL'!A54),"",'ÁREA MEJORA COMPETENCIAL'!A54:B54)</f>
        <v/>
      </c>
      <c r="B54" s="356"/>
      <c r="C54" s="181" t="str">
        <f>IF(ISBLANK('ÁREA MEJORA COMPETENCIAL'!C54),"",'ÁREA MEJORA COMPETENCIAL'!C54)</f>
        <v/>
      </c>
      <c r="D54" s="180" t="str">
        <f>IF(ISBLANK('ÁREA MEJORA COMPETENCIAL'!D54),"",'ÁREA MEJORA COMPETENCIAL'!D54)</f>
        <v/>
      </c>
      <c r="E54" s="379"/>
      <c r="F54" s="82"/>
      <c r="G54" s="51"/>
      <c r="H54" s="62">
        <f t="shared" si="0"/>
        <v>0</v>
      </c>
      <c r="I54" s="51"/>
      <c r="J54" s="51"/>
      <c r="K54" s="62">
        <f t="shared" si="1"/>
        <v>0</v>
      </c>
      <c r="L54" s="51"/>
      <c r="M54" s="51"/>
      <c r="N54" s="62">
        <f t="shared" si="2"/>
        <v>0</v>
      </c>
      <c r="O54" s="51"/>
      <c r="P54" s="51"/>
      <c r="Q54" s="63">
        <f t="shared" si="3"/>
        <v>0</v>
      </c>
      <c r="R54" s="166"/>
      <c r="S54" s="55" t="str">
        <f>IF(ISBLANK('ÁREA MEJORA COMPETENCIAL'!R54),"",(IF(ISERROR('ÁREA MEJORA COMPETENCIAL'!R54),"",('ÁREA MEJORA COMPETENCIAL'!X54)*4.44444444)))</f>
        <v/>
      </c>
      <c r="T54" s="52" t="str">
        <f>IF(ISBLANK('ÁREA MEJORA COMPETENCIAL'!R54),"",(ROUND(S54,0)))</f>
        <v/>
      </c>
      <c r="U54" s="57" t="str">
        <f>IF('ÁREA MEJORA COMPETENCIAL'!X54=20,88,IF('ÁREA MEJORA COMPETENCIAL'!X54&lt;=2,"",T54))</f>
        <v/>
      </c>
      <c r="V54" s="64">
        <f t="shared" si="4"/>
        <v>0</v>
      </c>
      <c r="W54" s="209" t="str">
        <f>IF(ISBLANK('ÁREA MEJORA COMPETENCIAL'!R54),"",IF(U54="","",(V54-U54)))</f>
        <v/>
      </c>
      <c r="X54" s="224" t="str">
        <f>IF(ISBLANK('ÁREA MEJORA COMPETENCIAL'!R54),"",IF(U54="","VER RESULTADOS",(V54/U54)))</f>
        <v/>
      </c>
      <c r="Y54" s="354"/>
      <c r="Z54" s="38"/>
    </row>
    <row r="55" spans="1:26" s="99" customFormat="1" ht="18" customHeight="1" x14ac:dyDescent="0.3">
      <c r="A55" s="355" t="str">
        <f>IF(ISBLANK('ÁREA MEJORA COMPETENCIAL'!A55),"",'ÁREA MEJORA COMPETENCIAL'!A55:B55)</f>
        <v/>
      </c>
      <c r="B55" s="356"/>
      <c r="C55" s="181" t="str">
        <f>IF(ISBLANK('ÁREA MEJORA COMPETENCIAL'!C55),"",'ÁREA MEJORA COMPETENCIAL'!C55)</f>
        <v/>
      </c>
      <c r="D55" s="180" t="str">
        <f>IF(ISBLANK('ÁREA MEJORA COMPETENCIAL'!D55),"",'ÁREA MEJORA COMPETENCIAL'!D55)</f>
        <v/>
      </c>
      <c r="E55" s="379"/>
      <c r="F55" s="53"/>
      <c r="G55" s="51"/>
      <c r="H55" s="62">
        <f t="shared" si="0"/>
        <v>0</v>
      </c>
      <c r="I55" s="51"/>
      <c r="J55" s="51"/>
      <c r="K55" s="62">
        <f t="shared" si="1"/>
        <v>0</v>
      </c>
      <c r="L55" s="51"/>
      <c r="M55" s="51"/>
      <c r="N55" s="62">
        <f t="shared" si="2"/>
        <v>0</v>
      </c>
      <c r="O55" s="51"/>
      <c r="P55" s="51"/>
      <c r="Q55" s="63">
        <f t="shared" si="3"/>
        <v>0</v>
      </c>
      <c r="R55" s="166"/>
      <c r="S55" s="55" t="str">
        <f>IF(ISBLANK('ÁREA MEJORA COMPETENCIAL'!R55),"",(IF(ISERROR('ÁREA MEJORA COMPETENCIAL'!R55),"",('ÁREA MEJORA COMPETENCIAL'!X55)*4.44444444)))</f>
        <v/>
      </c>
      <c r="T55" s="52" t="str">
        <f>IF(ISBLANK('ÁREA MEJORA COMPETENCIAL'!R55),"",(ROUND(S55,0)))</f>
        <v/>
      </c>
      <c r="U55" s="57" t="str">
        <f>IF('ÁREA MEJORA COMPETENCIAL'!X55=20,88,IF('ÁREA MEJORA COMPETENCIAL'!X55&lt;=2,"",T55))</f>
        <v/>
      </c>
      <c r="V55" s="64">
        <f t="shared" si="4"/>
        <v>0</v>
      </c>
      <c r="W55" s="209" t="str">
        <f>IF(ISBLANK('ÁREA MEJORA COMPETENCIAL'!R55),"",IF(U55="","",(V55-U55)))</f>
        <v/>
      </c>
      <c r="X55" s="224" t="str">
        <f>IF(ISBLANK('ÁREA MEJORA COMPETENCIAL'!R55),"",IF(U55="","VER RESULTADOS",(V55/U55)))</f>
        <v/>
      </c>
      <c r="Y55" s="354"/>
      <c r="Z55" s="38"/>
    </row>
    <row r="56" spans="1:26" s="99" customFormat="1" ht="18" customHeight="1" x14ac:dyDescent="0.3">
      <c r="A56" s="355" t="str">
        <f>IF(ISBLANK('ÁREA MEJORA COMPETENCIAL'!A56),"",'ÁREA MEJORA COMPETENCIAL'!A56:B56)</f>
        <v/>
      </c>
      <c r="B56" s="356"/>
      <c r="C56" s="181" t="str">
        <f>IF(ISBLANK('ÁREA MEJORA COMPETENCIAL'!C56),"",'ÁREA MEJORA COMPETENCIAL'!C56)</f>
        <v/>
      </c>
      <c r="D56" s="180" t="str">
        <f>IF(ISBLANK('ÁREA MEJORA COMPETENCIAL'!D56),"",'ÁREA MEJORA COMPETENCIAL'!D56)</f>
        <v/>
      </c>
      <c r="E56" s="379"/>
      <c r="F56" s="82"/>
      <c r="G56" s="51"/>
      <c r="H56" s="62">
        <f t="shared" si="0"/>
        <v>0</v>
      </c>
      <c r="I56" s="51"/>
      <c r="J56" s="51"/>
      <c r="K56" s="62">
        <f t="shared" si="1"/>
        <v>0</v>
      </c>
      <c r="L56" s="51"/>
      <c r="M56" s="51"/>
      <c r="N56" s="62">
        <f t="shared" si="2"/>
        <v>0</v>
      </c>
      <c r="O56" s="51"/>
      <c r="P56" s="51"/>
      <c r="Q56" s="63">
        <f t="shared" si="3"/>
        <v>0</v>
      </c>
      <c r="R56" s="166"/>
      <c r="S56" s="55" t="str">
        <f>IF(ISBLANK('ÁREA MEJORA COMPETENCIAL'!R56),"",(IF(ISERROR('ÁREA MEJORA COMPETENCIAL'!R56),"",('ÁREA MEJORA COMPETENCIAL'!X56)*4.44444444)))</f>
        <v/>
      </c>
      <c r="T56" s="52" t="str">
        <f>IF(ISBLANK('ÁREA MEJORA COMPETENCIAL'!R56),"",(ROUND(S56,0)))</f>
        <v/>
      </c>
      <c r="U56" s="57" t="str">
        <f>IF('ÁREA MEJORA COMPETENCIAL'!X56=20,88,IF('ÁREA MEJORA COMPETENCIAL'!X56&lt;=2,"",T56))</f>
        <v/>
      </c>
      <c r="V56" s="64">
        <f t="shared" si="4"/>
        <v>0</v>
      </c>
      <c r="W56" s="209" t="str">
        <f>IF(ISBLANK('ÁREA MEJORA COMPETENCIAL'!R56),"",IF(U56="","",(V56-U56)))</f>
        <v/>
      </c>
      <c r="X56" s="224" t="str">
        <f>IF(ISBLANK('ÁREA MEJORA COMPETENCIAL'!R56),"",IF(U56="","VER RESULTADOS",(V56/U56)))</f>
        <v/>
      </c>
      <c r="Y56" s="354"/>
      <c r="Z56" s="38"/>
    </row>
    <row r="57" spans="1:26" s="99" customFormat="1" ht="18" customHeight="1" x14ac:dyDescent="0.3">
      <c r="A57" s="355" t="str">
        <f>IF(ISBLANK('ÁREA MEJORA COMPETENCIAL'!A57),"",'ÁREA MEJORA COMPETENCIAL'!A57:B57)</f>
        <v/>
      </c>
      <c r="B57" s="356"/>
      <c r="C57" s="181" t="str">
        <f>IF(ISBLANK('ÁREA MEJORA COMPETENCIAL'!C57),"",'ÁREA MEJORA COMPETENCIAL'!C57)</f>
        <v/>
      </c>
      <c r="D57" s="180" t="str">
        <f>IF(ISBLANK('ÁREA MEJORA COMPETENCIAL'!D57),"",'ÁREA MEJORA COMPETENCIAL'!D57)</f>
        <v/>
      </c>
      <c r="E57" s="379"/>
      <c r="F57" s="53"/>
      <c r="G57" s="51"/>
      <c r="H57" s="62">
        <f t="shared" si="0"/>
        <v>0</v>
      </c>
      <c r="I57" s="51"/>
      <c r="J57" s="51"/>
      <c r="K57" s="62">
        <f t="shared" si="1"/>
        <v>0</v>
      </c>
      <c r="L57" s="51"/>
      <c r="M57" s="51"/>
      <c r="N57" s="62">
        <f t="shared" si="2"/>
        <v>0</v>
      </c>
      <c r="O57" s="51"/>
      <c r="P57" s="51"/>
      <c r="Q57" s="63">
        <f t="shared" si="3"/>
        <v>0</v>
      </c>
      <c r="R57" s="166"/>
      <c r="S57" s="55" t="str">
        <f>IF(ISBLANK('ÁREA MEJORA COMPETENCIAL'!R57),"",(IF(ISERROR('ÁREA MEJORA COMPETENCIAL'!R57),"",('ÁREA MEJORA COMPETENCIAL'!X57)*4.44444444)))</f>
        <v/>
      </c>
      <c r="T57" s="52" t="str">
        <f>IF(ISBLANK('ÁREA MEJORA COMPETENCIAL'!R57),"",(ROUND(S57,0)))</f>
        <v/>
      </c>
      <c r="U57" s="57" t="str">
        <f>IF('ÁREA MEJORA COMPETENCIAL'!X57=20,88,IF('ÁREA MEJORA COMPETENCIAL'!X57&lt;=2,"",T57))</f>
        <v/>
      </c>
      <c r="V57" s="64">
        <f t="shared" si="4"/>
        <v>0</v>
      </c>
      <c r="W57" s="209" t="str">
        <f>IF(ISBLANK('ÁREA MEJORA COMPETENCIAL'!R57),"",IF(U57="","",(V57-U57)))</f>
        <v/>
      </c>
      <c r="X57" s="224" t="str">
        <f>IF(ISBLANK('ÁREA MEJORA COMPETENCIAL'!R57),"",IF(U57="","VER RESULTADOS",(V57/U57)))</f>
        <v/>
      </c>
      <c r="Y57" s="354"/>
      <c r="Z57" s="38"/>
    </row>
    <row r="58" spans="1:26" s="99" customFormat="1" ht="18" customHeight="1" x14ac:dyDescent="0.3">
      <c r="A58" s="355" t="str">
        <f>IF(ISBLANK('ÁREA MEJORA COMPETENCIAL'!A58),"",'ÁREA MEJORA COMPETENCIAL'!A58:B58)</f>
        <v/>
      </c>
      <c r="B58" s="356"/>
      <c r="C58" s="181" t="str">
        <f>IF(ISBLANK('ÁREA MEJORA COMPETENCIAL'!C58),"",'ÁREA MEJORA COMPETENCIAL'!C58)</f>
        <v/>
      </c>
      <c r="D58" s="180" t="str">
        <f>IF(ISBLANK('ÁREA MEJORA COMPETENCIAL'!D58),"",'ÁREA MEJORA COMPETENCIAL'!D58)</f>
        <v/>
      </c>
      <c r="E58" s="379"/>
      <c r="F58" s="82"/>
      <c r="G58" s="51"/>
      <c r="H58" s="62">
        <f t="shared" si="0"/>
        <v>0</v>
      </c>
      <c r="I58" s="51"/>
      <c r="J58" s="51"/>
      <c r="K58" s="62">
        <f t="shared" si="1"/>
        <v>0</v>
      </c>
      <c r="L58" s="51"/>
      <c r="M58" s="51"/>
      <c r="N58" s="62">
        <f t="shared" si="2"/>
        <v>0</v>
      </c>
      <c r="O58" s="51"/>
      <c r="P58" s="51"/>
      <c r="Q58" s="63">
        <f t="shared" si="3"/>
        <v>0</v>
      </c>
      <c r="R58" s="166"/>
      <c r="S58" s="55" t="str">
        <f>IF(ISBLANK('ÁREA MEJORA COMPETENCIAL'!R58),"",(IF(ISERROR('ÁREA MEJORA COMPETENCIAL'!R58),"",('ÁREA MEJORA COMPETENCIAL'!X58)*4.44444444)))</f>
        <v/>
      </c>
      <c r="T58" s="52" t="str">
        <f>IF(ISBLANK('ÁREA MEJORA COMPETENCIAL'!R58),"",(ROUND(S58,0)))</f>
        <v/>
      </c>
      <c r="U58" s="57" t="str">
        <f>IF('ÁREA MEJORA COMPETENCIAL'!X58=20,88,IF('ÁREA MEJORA COMPETENCIAL'!X58&lt;=2,"",T58))</f>
        <v/>
      </c>
      <c r="V58" s="64">
        <f t="shared" si="4"/>
        <v>0</v>
      </c>
      <c r="W58" s="209" t="str">
        <f>IF(ISBLANK('ÁREA MEJORA COMPETENCIAL'!R58),"",IF(U58="","",(V58-U58)))</f>
        <v/>
      </c>
      <c r="X58" s="224" t="str">
        <f>IF(ISBLANK('ÁREA MEJORA COMPETENCIAL'!R58),"",IF(U58="","VER RESULTADOS",(V58/U58)))</f>
        <v/>
      </c>
      <c r="Y58" s="354"/>
      <c r="Z58" s="38"/>
    </row>
    <row r="59" spans="1:26" s="99" customFormat="1" ht="18" customHeight="1" x14ac:dyDescent="0.3">
      <c r="A59" s="355" t="str">
        <f>IF(ISBLANK('ÁREA MEJORA COMPETENCIAL'!A59),"",'ÁREA MEJORA COMPETENCIAL'!A59:B59)</f>
        <v/>
      </c>
      <c r="B59" s="356"/>
      <c r="C59" s="181" t="str">
        <f>IF(ISBLANK('ÁREA MEJORA COMPETENCIAL'!C59),"",'ÁREA MEJORA COMPETENCIAL'!C59)</f>
        <v/>
      </c>
      <c r="D59" s="180" t="str">
        <f>IF(ISBLANK('ÁREA MEJORA COMPETENCIAL'!D59),"",'ÁREA MEJORA COMPETENCIAL'!D59)</f>
        <v/>
      </c>
      <c r="E59" s="379"/>
      <c r="F59" s="53"/>
      <c r="G59" s="51"/>
      <c r="H59" s="62">
        <f t="shared" si="0"/>
        <v>0</v>
      </c>
      <c r="I59" s="51"/>
      <c r="J59" s="51"/>
      <c r="K59" s="62">
        <f t="shared" si="1"/>
        <v>0</v>
      </c>
      <c r="L59" s="51"/>
      <c r="M59" s="51"/>
      <c r="N59" s="62">
        <f t="shared" si="2"/>
        <v>0</v>
      </c>
      <c r="O59" s="51"/>
      <c r="P59" s="51"/>
      <c r="Q59" s="63">
        <f t="shared" si="3"/>
        <v>0</v>
      </c>
      <c r="R59" s="166"/>
      <c r="S59" s="55" t="str">
        <f>IF(ISBLANK('ÁREA MEJORA COMPETENCIAL'!R59),"",(IF(ISERROR('ÁREA MEJORA COMPETENCIAL'!R59),"",('ÁREA MEJORA COMPETENCIAL'!X59)*4.44444444)))</f>
        <v/>
      </c>
      <c r="T59" s="52" t="str">
        <f>IF(ISBLANK('ÁREA MEJORA COMPETENCIAL'!R59),"",(ROUND(S59,0)))</f>
        <v/>
      </c>
      <c r="U59" s="57" t="str">
        <f>IF('ÁREA MEJORA COMPETENCIAL'!X59=20,88,IF('ÁREA MEJORA COMPETENCIAL'!X59&lt;=2,"",T59))</f>
        <v/>
      </c>
      <c r="V59" s="64">
        <f t="shared" si="4"/>
        <v>0</v>
      </c>
      <c r="W59" s="209" t="str">
        <f>IF(ISBLANK('ÁREA MEJORA COMPETENCIAL'!R59),"",IF(U59="","",(V59-U59)))</f>
        <v/>
      </c>
      <c r="X59" s="224" t="str">
        <f>IF(ISBLANK('ÁREA MEJORA COMPETENCIAL'!R59),"",IF(U59="","VER RESULTADOS",(V59/U59)))</f>
        <v/>
      </c>
      <c r="Y59" s="354"/>
      <c r="Z59" s="38"/>
    </row>
    <row r="60" spans="1:26" s="99" customFormat="1" ht="18" customHeight="1" x14ac:dyDescent="0.3">
      <c r="A60" s="355" t="str">
        <f>IF(ISBLANK('ÁREA MEJORA COMPETENCIAL'!A60),"",'ÁREA MEJORA COMPETENCIAL'!A60:B60)</f>
        <v/>
      </c>
      <c r="B60" s="356"/>
      <c r="C60" s="181" t="str">
        <f>IF(ISBLANK('ÁREA MEJORA COMPETENCIAL'!C60),"",'ÁREA MEJORA COMPETENCIAL'!C60)</f>
        <v/>
      </c>
      <c r="D60" s="180" t="str">
        <f>IF(ISBLANK('ÁREA MEJORA COMPETENCIAL'!D60),"",'ÁREA MEJORA COMPETENCIAL'!D60)</f>
        <v/>
      </c>
      <c r="E60" s="379"/>
      <c r="F60" s="82"/>
      <c r="G60" s="51"/>
      <c r="H60" s="62">
        <f t="shared" si="0"/>
        <v>0</v>
      </c>
      <c r="I60" s="51"/>
      <c r="J60" s="51"/>
      <c r="K60" s="62">
        <f t="shared" si="1"/>
        <v>0</v>
      </c>
      <c r="L60" s="51"/>
      <c r="M60" s="51"/>
      <c r="N60" s="62">
        <f t="shared" si="2"/>
        <v>0</v>
      </c>
      <c r="O60" s="51"/>
      <c r="P60" s="51"/>
      <c r="Q60" s="63">
        <f t="shared" si="3"/>
        <v>0</v>
      </c>
      <c r="R60" s="166"/>
      <c r="S60" s="55" t="str">
        <f>IF(ISBLANK('ÁREA MEJORA COMPETENCIAL'!R60),"",(IF(ISERROR('ÁREA MEJORA COMPETENCIAL'!R60),"",('ÁREA MEJORA COMPETENCIAL'!X60)*4.44444444)))</f>
        <v/>
      </c>
      <c r="T60" s="52" t="str">
        <f>IF(ISBLANK('ÁREA MEJORA COMPETENCIAL'!R60),"",(ROUND(S60,0)))</f>
        <v/>
      </c>
      <c r="U60" s="57" t="str">
        <f>IF('ÁREA MEJORA COMPETENCIAL'!X60=20,88,IF('ÁREA MEJORA COMPETENCIAL'!X60&lt;=2,"",T60))</f>
        <v/>
      </c>
      <c r="V60" s="64">
        <f t="shared" si="4"/>
        <v>0</v>
      </c>
      <c r="W60" s="209" t="str">
        <f>IF(ISBLANK('ÁREA MEJORA COMPETENCIAL'!R60),"",IF(U60="","",(V60-U60)))</f>
        <v/>
      </c>
      <c r="X60" s="224" t="str">
        <f>IF(ISBLANK('ÁREA MEJORA COMPETENCIAL'!R60),"",IF(U60="","VER RESULTADOS",(V60/U60)))</f>
        <v/>
      </c>
      <c r="Y60" s="354"/>
      <c r="Z60" s="38"/>
    </row>
    <row r="61" spans="1:26" s="99" customFormat="1" ht="18" customHeight="1" x14ac:dyDescent="0.3">
      <c r="A61" s="355" t="str">
        <f>IF(ISBLANK('ÁREA MEJORA COMPETENCIAL'!A61),"",'ÁREA MEJORA COMPETENCIAL'!A61:B61)</f>
        <v/>
      </c>
      <c r="B61" s="356"/>
      <c r="C61" s="181" t="str">
        <f>IF(ISBLANK('ÁREA MEJORA COMPETENCIAL'!C61),"",'ÁREA MEJORA COMPETENCIAL'!C61)</f>
        <v/>
      </c>
      <c r="D61" s="180" t="str">
        <f>IF(ISBLANK('ÁREA MEJORA COMPETENCIAL'!D61),"",'ÁREA MEJORA COMPETENCIAL'!D61)</f>
        <v/>
      </c>
      <c r="E61" s="379"/>
      <c r="F61" s="53"/>
      <c r="G61" s="51"/>
      <c r="H61" s="62">
        <f t="shared" si="0"/>
        <v>0</v>
      </c>
      <c r="I61" s="51"/>
      <c r="J61" s="51"/>
      <c r="K61" s="62">
        <f t="shared" si="1"/>
        <v>0</v>
      </c>
      <c r="L61" s="51"/>
      <c r="M61" s="51"/>
      <c r="N61" s="62">
        <f t="shared" si="2"/>
        <v>0</v>
      </c>
      <c r="O61" s="51"/>
      <c r="P61" s="51"/>
      <c r="Q61" s="63">
        <f t="shared" si="3"/>
        <v>0</v>
      </c>
      <c r="R61" s="166"/>
      <c r="S61" s="55" t="str">
        <f>IF(ISBLANK('ÁREA MEJORA COMPETENCIAL'!R61),"",(IF(ISERROR('ÁREA MEJORA COMPETENCIAL'!R61),"",('ÁREA MEJORA COMPETENCIAL'!X61)*4.44444444)))</f>
        <v/>
      </c>
      <c r="T61" s="52" t="str">
        <f>IF(ISBLANK('ÁREA MEJORA COMPETENCIAL'!R61),"",(ROUND(S61,0)))</f>
        <v/>
      </c>
      <c r="U61" s="57" t="str">
        <f>IF('ÁREA MEJORA COMPETENCIAL'!X61=20,88,IF('ÁREA MEJORA COMPETENCIAL'!X61&lt;=2,"",T61))</f>
        <v/>
      </c>
      <c r="V61" s="64">
        <f t="shared" si="4"/>
        <v>0</v>
      </c>
      <c r="W61" s="209" t="str">
        <f>IF(ISBLANK('ÁREA MEJORA COMPETENCIAL'!R61),"",IF(U61="","",(V61-U61)))</f>
        <v/>
      </c>
      <c r="X61" s="224" t="str">
        <f>IF(ISBLANK('ÁREA MEJORA COMPETENCIAL'!R61),"",IF(U61="","VER RESULTADOS",(V61/U61)))</f>
        <v/>
      </c>
      <c r="Y61" s="354"/>
      <c r="Z61" s="38"/>
    </row>
    <row r="62" spans="1:26" s="99" customFormat="1" ht="18" customHeight="1" x14ac:dyDescent="0.3">
      <c r="A62" s="355" t="str">
        <f>IF(ISBLANK('ÁREA MEJORA COMPETENCIAL'!A62),"",'ÁREA MEJORA COMPETENCIAL'!A62:B62)</f>
        <v/>
      </c>
      <c r="B62" s="356"/>
      <c r="C62" s="181" t="str">
        <f>IF(ISBLANK('ÁREA MEJORA COMPETENCIAL'!C62),"",'ÁREA MEJORA COMPETENCIAL'!C62)</f>
        <v/>
      </c>
      <c r="D62" s="180" t="str">
        <f>IF(ISBLANK('ÁREA MEJORA COMPETENCIAL'!D62),"",'ÁREA MEJORA COMPETENCIAL'!D62)</f>
        <v/>
      </c>
      <c r="E62" s="379"/>
      <c r="F62" s="82"/>
      <c r="G62" s="51"/>
      <c r="H62" s="62">
        <f t="shared" si="0"/>
        <v>0</v>
      </c>
      <c r="I62" s="51"/>
      <c r="J62" s="51"/>
      <c r="K62" s="62">
        <f t="shared" si="1"/>
        <v>0</v>
      </c>
      <c r="L62" s="51"/>
      <c r="M62" s="51"/>
      <c r="N62" s="62">
        <f t="shared" si="2"/>
        <v>0</v>
      </c>
      <c r="O62" s="51"/>
      <c r="P62" s="51"/>
      <c r="Q62" s="63">
        <f t="shared" si="3"/>
        <v>0</v>
      </c>
      <c r="R62" s="166"/>
      <c r="S62" s="55" t="str">
        <f>IF(ISBLANK('ÁREA MEJORA COMPETENCIAL'!R62),"",(IF(ISERROR('ÁREA MEJORA COMPETENCIAL'!R62),"",('ÁREA MEJORA COMPETENCIAL'!X62)*4.44444444)))</f>
        <v/>
      </c>
      <c r="T62" s="52" t="str">
        <f>IF(ISBLANK('ÁREA MEJORA COMPETENCIAL'!R62),"",(ROUND(S62,0)))</f>
        <v/>
      </c>
      <c r="U62" s="57" t="str">
        <f>IF('ÁREA MEJORA COMPETENCIAL'!X62=20,88,IF('ÁREA MEJORA COMPETENCIAL'!X62&lt;=2,"",T62))</f>
        <v/>
      </c>
      <c r="V62" s="64">
        <f t="shared" si="4"/>
        <v>0</v>
      </c>
      <c r="W62" s="209" t="str">
        <f>IF(ISBLANK('ÁREA MEJORA COMPETENCIAL'!R62),"",IF(U62="","",(V62-U62)))</f>
        <v/>
      </c>
      <c r="X62" s="224" t="str">
        <f>IF(ISBLANK('ÁREA MEJORA COMPETENCIAL'!R62),"",IF(U62="","VER RESULTADOS",(V62/U62)))</f>
        <v/>
      </c>
      <c r="Y62" s="354"/>
      <c r="Z62" s="38"/>
    </row>
    <row r="63" spans="1:26" s="99" customFormat="1" ht="18" customHeight="1" x14ac:dyDescent="0.3">
      <c r="A63" s="355" t="str">
        <f>IF(ISBLANK('ÁREA MEJORA COMPETENCIAL'!A63),"",'ÁREA MEJORA COMPETENCIAL'!A63:B63)</f>
        <v/>
      </c>
      <c r="B63" s="356"/>
      <c r="C63" s="181" t="str">
        <f>IF(ISBLANK('ÁREA MEJORA COMPETENCIAL'!C63),"",'ÁREA MEJORA COMPETENCIAL'!C63)</f>
        <v/>
      </c>
      <c r="D63" s="180" t="str">
        <f>IF(ISBLANK('ÁREA MEJORA COMPETENCIAL'!D63),"",'ÁREA MEJORA COMPETENCIAL'!D63)</f>
        <v/>
      </c>
      <c r="E63" s="379"/>
      <c r="F63" s="53"/>
      <c r="G63" s="51"/>
      <c r="H63" s="62">
        <f t="shared" si="0"/>
        <v>0</v>
      </c>
      <c r="I63" s="51"/>
      <c r="J63" s="51"/>
      <c r="K63" s="62">
        <f t="shared" si="1"/>
        <v>0</v>
      </c>
      <c r="L63" s="51"/>
      <c r="M63" s="51"/>
      <c r="N63" s="62">
        <f t="shared" si="2"/>
        <v>0</v>
      </c>
      <c r="O63" s="51"/>
      <c r="P63" s="51"/>
      <c r="Q63" s="63">
        <f t="shared" si="3"/>
        <v>0</v>
      </c>
      <c r="R63" s="166"/>
      <c r="S63" s="55" t="str">
        <f>IF(ISBLANK('ÁREA MEJORA COMPETENCIAL'!R63),"",(IF(ISERROR('ÁREA MEJORA COMPETENCIAL'!R63),"",('ÁREA MEJORA COMPETENCIAL'!X63)*4.44444444)))</f>
        <v/>
      </c>
      <c r="T63" s="52" t="str">
        <f>IF(ISBLANK('ÁREA MEJORA COMPETENCIAL'!R63),"",(ROUND(S63,0)))</f>
        <v/>
      </c>
      <c r="U63" s="57" t="str">
        <f>IF('ÁREA MEJORA COMPETENCIAL'!X63=20,88,IF('ÁREA MEJORA COMPETENCIAL'!X63&lt;=2,"",T63))</f>
        <v/>
      </c>
      <c r="V63" s="64">
        <f t="shared" si="4"/>
        <v>0</v>
      </c>
      <c r="W63" s="209" t="str">
        <f>IF(ISBLANK('ÁREA MEJORA COMPETENCIAL'!R63),"",IF(U63="","",(V63-U63)))</f>
        <v/>
      </c>
      <c r="X63" s="224" t="str">
        <f>IF(ISBLANK('ÁREA MEJORA COMPETENCIAL'!R63),"",IF(U63="","VER RESULTADOS",(V63/U63)))</f>
        <v/>
      </c>
      <c r="Y63" s="354"/>
      <c r="Z63" s="38"/>
    </row>
    <row r="64" spans="1:26" s="99" customFormat="1" ht="18" customHeight="1" x14ac:dyDescent="0.3">
      <c r="A64" s="355" t="str">
        <f>IF(ISBLANK('ÁREA MEJORA COMPETENCIAL'!A64),"",'ÁREA MEJORA COMPETENCIAL'!A64:B64)</f>
        <v/>
      </c>
      <c r="B64" s="356"/>
      <c r="C64" s="181" t="str">
        <f>IF(ISBLANK('ÁREA MEJORA COMPETENCIAL'!C64),"",'ÁREA MEJORA COMPETENCIAL'!C64)</f>
        <v/>
      </c>
      <c r="D64" s="180" t="str">
        <f>IF(ISBLANK('ÁREA MEJORA COMPETENCIAL'!D64),"",'ÁREA MEJORA COMPETENCIAL'!D64)</f>
        <v/>
      </c>
      <c r="E64" s="379"/>
      <c r="F64" s="82"/>
      <c r="G64" s="51"/>
      <c r="H64" s="62">
        <f t="shared" si="0"/>
        <v>0</v>
      </c>
      <c r="I64" s="51"/>
      <c r="J64" s="51"/>
      <c r="K64" s="62">
        <f t="shared" si="1"/>
        <v>0</v>
      </c>
      <c r="L64" s="51"/>
      <c r="M64" s="51"/>
      <c r="N64" s="62">
        <f t="shared" si="2"/>
        <v>0</v>
      </c>
      <c r="O64" s="51"/>
      <c r="P64" s="51"/>
      <c r="Q64" s="63">
        <f t="shared" si="3"/>
        <v>0</v>
      </c>
      <c r="R64" s="166"/>
      <c r="S64" s="55" t="str">
        <f>IF(ISBLANK('ÁREA MEJORA COMPETENCIAL'!R64),"",(IF(ISERROR('ÁREA MEJORA COMPETENCIAL'!R64),"",('ÁREA MEJORA COMPETENCIAL'!X64)*4.44444444)))</f>
        <v/>
      </c>
      <c r="T64" s="52" t="str">
        <f>IF(ISBLANK('ÁREA MEJORA COMPETENCIAL'!R64),"",(ROUND(S64,0)))</f>
        <v/>
      </c>
      <c r="U64" s="57" t="str">
        <f>IF('ÁREA MEJORA COMPETENCIAL'!X64=20,88,IF('ÁREA MEJORA COMPETENCIAL'!X64&lt;=2,"",T64))</f>
        <v/>
      </c>
      <c r="V64" s="64">
        <f t="shared" si="4"/>
        <v>0</v>
      </c>
      <c r="W64" s="209" t="str">
        <f>IF(ISBLANK('ÁREA MEJORA COMPETENCIAL'!R64),"",IF(U64="","",(V64-U64)))</f>
        <v/>
      </c>
      <c r="X64" s="224" t="str">
        <f>IF(ISBLANK('ÁREA MEJORA COMPETENCIAL'!R64),"",IF(U64="","VER RESULTADOS",(V64/U64)))</f>
        <v/>
      </c>
      <c r="Y64" s="354"/>
      <c r="Z64" s="38"/>
    </row>
    <row r="65" spans="1:26" s="99" customFormat="1" ht="18" customHeight="1" x14ac:dyDescent="0.3">
      <c r="A65" s="355" t="str">
        <f>IF(ISBLANK('ÁREA MEJORA COMPETENCIAL'!A65),"",'ÁREA MEJORA COMPETENCIAL'!A65:B65)</f>
        <v/>
      </c>
      <c r="B65" s="356"/>
      <c r="C65" s="181" t="str">
        <f>IF(ISBLANK('ÁREA MEJORA COMPETENCIAL'!C65),"",'ÁREA MEJORA COMPETENCIAL'!C65)</f>
        <v/>
      </c>
      <c r="D65" s="180" t="str">
        <f>IF(ISBLANK('ÁREA MEJORA COMPETENCIAL'!D65),"",'ÁREA MEJORA COMPETENCIAL'!D65)</f>
        <v/>
      </c>
      <c r="E65" s="379"/>
      <c r="F65" s="53"/>
      <c r="G65" s="51"/>
      <c r="H65" s="62">
        <f t="shared" si="0"/>
        <v>0</v>
      </c>
      <c r="I65" s="51"/>
      <c r="J65" s="51"/>
      <c r="K65" s="62">
        <f t="shared" si="1"/>
        <v>0</v>
      </c>
      <c r="L65" s="51"/>
      <c r="M65" s="51"/>
      <c r="N65" s="62">
        <f t="shared" si="2"/>
        <v>0</v>
      </c>
      <c r="O65" s="51"/>
      <c r="P65" s="51"/>
      <c r="Q65" s="63">
        <f t="shared" si="3"/>
        <v>0</v>
      </c>
      <c r="R65" s="166"/>
      <c r="S65" s="55" t="str">
        <f>IF(ISBLANK('ÁREA MEJORA COMPETENCIAL'!R65),"",(IF(ISERROR('ÁREA MEJORA COMPETENCIAL'!R65),"",('ÁREA MEJORA COMPETENCIAL'!X65)*4.44444444)))</f>
        <v/>
      </c>
      <c r="T65" s="52" t="str">
        <f>IF(ISBLANK('ÁREA MEJORA COMPETENCIAL'!R65),"",(ROUND(S65,0)))</f>
        <v/>
      </c>
      <c r="U65" s="57" t="str">
        <f>IF('ÁREA MEJORA COMPETENCIAL'!X65=20,88,IF('ÁREA MEJORA COMPETENCIAL'!X65&lt;=2,"",T65))</f>
        <v/>
      </c>
      <c r="V65" s="64">
        <f t="shared" si="4"/>
        <v>0</v>
      </c>
      <c r="W65" s="209" t="str">
        <f>IF(ISBLANK('ÁREA MEJORA COMPETENCIAL'!R65),"",IF(U65="","",(V65-U65)))</f>
        <v/>
      </c>
      <c r="X65" s="224" t="str">
        <f>IF(ISBLANK('ÁREA MEJORA COMPETENCIAL'!R65),"",IF(U65="","VER RESULTADOS",(V65/U65)))</f>
        <v/>
      </c>
      <c r="Y65" s="354"/>
      <c r="Z65" s="38"/>
    </row>
    <row r="66" spans="1:26" s="99" customFormat="1" ht="18" customHeight="1" x14ac:dyDescent="0.3">
      <c r="A66" s="355" t="str">
        <f>IF(ISBLANK('ÁREA MEJORA COMPETENCIAL'!A66),"",'ÁREA MEJORA COMPETENCIAL'!A66:B66)</f>
        <v/>
      </c>
      <c r="B66" s="356"/>
      <c r="C66" s="181" t="str">
        <f>IF(ISBLANK('ÁREA MEJORA COMPETENCIAL'!C66),"",'ÁREA MEJORA COMPETENCIAL'!C66)</f>
        <v/>
      </c>
      <c r="D66" s="180" t="str">
        <f>IF(ISBLANK('ÁREA MEJORA COMPETENCIAL'!D66),"",'ÁREA MEJORA COMPETENCIAL'!D66)</f>
        <v/>
      </c>
      <c r="E66" s="379"/>
      <c r="F66" s="82"/>
      <c r="G66" s="51"/>
      <c r="H66" s="62">
        <f t="shared" si="0"/>
        <v>0</v>
      </c>
      <c r="I66" s="51"/>
      <c r="J66" s="51"/>
      <c r="K66" s="62">
        <f t="shared" si="1"/>
        <v>0</v>
      </c>
      <c r="L66" s="51"/>
      <c r="M66" s="51"/>
      <c r="N66" s="62">
        <f t="shared" si="2"/>
        <v>0</v>
      </c>
      <c r="O66" s="51"/>
      <c r="P66" s="51"/>
      <c r="Q66" s="63">
        <f t="shared" si="3"/>
        <v>0</v>
      </c>
      <c r="R66" s="166"/>
      <c r="S66" s="55" t="str">
        <f>IF(ISBLANK('ÁREA MEJORA COMPETENCIAL'!R66),"",(IF(ISERROR('ÁREA MEJORA COMPETENCIAL'!R66),"",('ÁREA MEJORA COMPETENCIAL'!X66)*4.44444444)))</f>
        <v/>
      </c>
      <c r="T66" s="52" t="str">
        <f>IF(ISBLANK('ÁREA MEJORA COMPETENCIAL'!R66),"",(ROUND(S66,0)))</f>
        <v/>
      </c>
      <c r="U66" s="57" t="str">
        <f>IF('ÁREA MEJORA COMPETENCIAL'!X66=20,88,IF('ÁREA MEJORA COMPETENCIAL'!X66&lt;=2,"",T66))</f>
        <v/>
      </c>
      <c r="V66" s="64">
        <f t="shared" si="4"/>
        <v>0</v>
      </c>
      <c r="W66" s="209" t="str">
        <f>IF(ISBLANK('ÁREA MEJORA COMPETENCIAL'!R66),"",IF(U66="","",(V66-U66)))</f>
        <v/>
      </c>
      <c r="X66" s="224" t="str">
        <f>IF(ISBLANK('ÁREA MEJORA COMPETENCIAL'!R66),"",IF(U66="","VER RESULTADOS",(V66/U66)))</f>
        <v/>
      </c>
      <c r="Y66" s="354"/>
      <c r="Z66" s="38"/>
    </row>
    <row r="67" spans="1:26" s="99" customFormat="1" ht="18" customHeight="1" x14ac:dyDescent="0.3">
      <c r="A67" s="355" t="str">
        <f>IF(ISBLANK('ÁREA MEJORA COMPETENCIAL'!A67),"",'ÁREA MEJORA COMPETENCIAL'!A67:B67)</f>
        <v/>
      </c>
      <c r="B67" s="356"/>
      <c r="C67" s="181" t="str">
        <f>IF(ISBLANK('ÁREA MEJORA COMPETENCIAL'!C67),"",'ÁREA MEJORA COMPETENCIAL'!C67)</f>
        <v/>
      </c>
      <c r="D67" s="180" t="str">
        <f>IF(ISBLANK('ÁREA MEJORA COMPETENCIAL'!D67),"",'ÁREA MEJORA COMPETENCIAL'!D67)</f>
        <v/>
      </c>
      <c r="E67" s="379"/>
      <c r="F67" s="53"/>
      <c r="G67" s="51"/>
      <c r="H67" s="62">
        <f t="shared" si="0"/>
        <v>0</v>
      </c>
      <c r="I67" s="51"/>
      <c r="J67" s="51"/>
      <c r="K67" s="62">
        <f t="shared" si="1"/>
        <v>0</v>
      </c>
      <c r="L67" s="51"/>
      <c r="M67" s="51"/>
      <c r="N67" s="62">
        <f t="shared" si="2"/>
        <v>0</v>
      </c>
      <c r="O67" s="51"/>
      <c r="P67" s="51"/>
      <c r="Q67" s="63">
        <f t="shared" si="3"/>
        <v>0</v>
      </c>
      <c r="R67" s="166"/>
      <c r="S67" s="55" t="str">
        <f>IF(ISBLANK('ÁREA MEJORA COMPETENCIAL'!R67),"",(IF(ISERROR('ÁREA MEJORA COMPETENCIAL'!R67),"",('ÁREA MEJORA COMPETENCIAL'!X67)*4.44444444)))</f>
        <v/>
      </c>
      <c r="T67" s="52" t="str">
        <f>IF(ISBLANK('ÁREA MEJORA COMPETENCIAL'!R67),"",(ROUND(S67,0)))</f>
        <v/>
      </c>
      <c r="U67" s="57" t="str">
        <f>IF('ÁREA MEJORA COMPETENCIAL'!X67=20,88,IF('ÁREA MEJORA COMPETENCIAL'!X67&lt;=2,"",T67))</f>
        <v/>
      </c>
      <c r="V67" s="64">
        <f t="shared" si="4"/>
        <v>0</v>
      </c>
      <c r="W67" s="209" t="str">
        <f>IF(ISBLANK('ÁREA MEJORA COMPETENCIAL'!R67),"",IF(U67="","",(V67-U67)))</f>
        <v/>
      </c>
      <c r="X67" s="224" t="str">
        <f>IF(ISBLANK('ÁREA MEJORA COMPETENCIAL'!R67),"",IF(U67="","VER RESULTADOS",(V67/U67)))</f>
        <v/>
      </c>
      <c r="Y67" s="354"/>
      <c r="Z67" s="38"/>
    </row>
    <row r="68" spans="1:26" s="99" customFormat="1" ht="18" customHeight="1" x14ac:dyDescent="0.3">
      <c r="A68" s="355" t="str">
        <f>IF(ISBLANK('ÁREA MEJORA COMPETENCIAL'!A68),"",'ÁREA MEJORA COMPETENCIAL'!A68:B68)</f>
        <v/>
      </c>
      <c r="B68" s="356"/>
      <c r="C68" s="181" t="str">
        <f>IF(ISBLANK('ÁREA MEJORA COMPETENCIAL'!C68),"",'ÁREA MEJORA COMPETENCIAL'!C68)</f>
        <v/>
      </c>
      <c r="D68" s="180" t="str">
        <f>IF(ISBLANK('ÁREA MEJORA COMPETENCIAL'!D68),"",'ÁREA MEJORA COMPETENCIAL'!D68)</f>
        <v/>
      </c>
      <c r="E68" s="379"/>
      <c r="F68" s="82"/>
      <c r="G68" s="51"/>
      <c r="H68" s="62">
        <f t="shared" si="0"/>
        <v>0</v>
      </c>
      <c r="I68" s="51"/>
      <c r="J68" s="51"/>
      <c r="K68" s="62">
        <f t="shared" si="1"/>
        <v>0</v>
      </c>
      <c r="L68" s="51"/>
      <c r="M68" s="51"/>
      <c r="N68" s="62">
        <f t="shared" si="2"/>
        <v>0</v>
      </c>
      <c r="O68" s="51"/>
      <c r="P68" s="51"/>
      <c r="Q68" s="63">
        <f t="shared" si="3"/>
        <v>0</v>
      </c>
      <c r="R68" s="166"/>
      <c r="S68" s="55" t="str">
        <f>IF(ISBLANK('ÁREA MEJORA COMPETENCIAL'!R68),"",(IF(ISERROR('ÁREA MEJORA COMPETENCIAL'!R68),"",('ÁREA MEJORA COMPETENCIAL'!X68)*4.44444444)))</f>
        <v/>
      </c>
      <c r="T68" s="52" t="str">
        <f>IF(ISBLANK('ÁREA MEJORA COMPETENCIAL'!R68),"",(ROUND(S68,0)))</f>
        <v/>
      </c>
      <c r="U68" s="57" t="str">
        <f>IF('ÁREA MEJORA COMPETENCIAL'!X68=20,88,IF('ÁREA MEJORA COMPETENCIAL'!X68&lt;=2,"",T68))</f>
        <v/>
      </c>
      <c r="V68" s="64">
        <f t="shared" si="4"/>
        <v>0</v>
      </c>
      <c r="W68" s="209" t="str">
        <f>IF(ISBLANK('ÁREA MEJORA COMPETENCIAL'!R68),"",IF(U68="","",(V68-U68)))</f>
        <v/>
      </c>
      <c r="X68" s="224" t="str">
        <f>IF(ISBLANK('ÁREA MEJORA COMPETENCIAL'!R68),"",IF(U68="","VER RESULTADOS",(V68/U68)))</f>
        <v/>
      </c>
      <c r="Y68" s="354"/>
      <c r="Z68" s="38"/>
    </row>
    <row r="69" spans="1:26" s="99" customFormat="1" ht="18" customHeight="1" x14ac:dyDescent="0.3">
      <c r="A69" s="355" t="str">
        <f>IF(ISBLANK('ÁREA MEJORA COMPETENCIAL'!A69),"",'ÁREA MEJORA COMPETENCIAL'!A69:B69)</f>
        <v/>
      </c>
      <c r="B69" s="356"/>
      <c r="C69" s="181" t="str">
        <f>IF(ISBLANK('ÁREA MEJORA COMPETENCIAL'!C69),"",'ÁREA MEJORA COMPETENCIAL'!C69)</f>
        <v/>
      </c>
      <c r="D69" s="180" t="str">
        <f>IF(ISBLANK('ÁREA MEJORA COMPETENCIAL'!D69),"",'ÁREA MEJORA COMPETENCIAL'!D69)</f>
        <v/>
      </c>
      <c r="E69" s="379"/>
      <c r="F69" s="53"/>
      <c r="G69" s="51"/>
      <c r="H69" s="62">
        <f t="shared" si="0"/>
        <v>0</v>
      </c>
      <c r="I69" s="51"/>
      <c r="J69" s="51"/>
      <c r="K69" s="62">
        <f t="shared" si="1"/>
        <v>0</v>
      </c>
      <c r="L69" s="51"/>
      <c r="M69" s="51"/>
      <c r="N69" s="62">
        <f t="shared" si="2"/>
        <v>0</v>
      </c>
      <c r="O69" s="51"/>
      <c r="P69" s="51"/>
      <c r="Q69" s="63">
        <f t="shared" si="3"/>
        <v>0</v>
      </c>
      <c r="R69" s="166"/>
      <c r="S69" s="55" t="str">
        <f>IF(ISBLANK('ÁREA MEJORA COMPETENCIAL'!R69),"",(IF(ISERROR('ÁREA MEJORA COMPETENCIAL'!R69),"",('ÁREA MEJORA COMPETENCIAL'!X69)*4.44444444)))</f>
        <v/>
      </c>
      <c r="T69" s="52" t="str">
        <f>IF(ISBLANK('ÁREA MEJORA COMPETENCIAL'!R69),"",(ROUND(S69,0)))</f>
        <v/>
      </c>
      <c r="U69" s="57" t="str">
        <f>IF('ÁREA MEJORA COMPETENCIAL'!X69=20,88,IF('ÁREA MEJORA COMPETENCIAL'!X69&lt;=2,"",T69))</f>
        <v/>
      </c>
      <c r="V69" s="64">
        <f t="shared" si="4"/>
        <v>0</v>
      </c>
      <c r="W69" s="209" t="str">
        <f>IF(ISBLANK('ÁREA MEJORA COMPETENCIAL'!R69),"",IF(U69="","",(V69-U69)))</f>
        <v/>
      </c>
      <c r="X69" s="224" t="str">
        <f>IF(ISBLANK('ÁREA MEJORA COMPETENCIAL'!R69),"",IF(U69="","VER RESULTADOS",(V69/U69)))</f>
        <v/>
      </c>
      <c r="Y69" s="354"/>
      <c r="Z69" s="38"/>
    </row>
    <row r="70" spans="1:26" s="99" customFormat="1" ht="18" customHeight="1" x14ac:dyDescent="0.3">
      <c r="A70" s="355" t="str">
        <f>IF(ISBLANK('ÁREA MEJORA COMPETENCIAL'!A70),"",'ÁREA MEJORA COMPETENCIAL'!A70:B70)</f>
        <v/>
      </c>
      <c r="B70" s="356"/>
      <c r="C70" s="181" t="str">
        <f>IF(ISBLANK('ÁREA MEJORA COMPETENCIAL'!C70),"",'ÁREA MEJORA COMPETENCIAL'!C70)</f>
        <v/>
      </c>
      <c r="D70" s="180" t="str">
        <f>IF(ISBLANK('ÁREA MEJORA COMPETENCIAL'!D70),"",'ÁREA MEJORA COMPETENCIAL'!D70)</f>
        <v/>
      </c>
      <c r="E70" s="379"/>
      <c r="F70" s="82"/>
      <c r="G70" s="51"/>
      <c r="H70" s="62">
        <f t="shared" si="0"/>
        <v>0</v>
      </c>
      <c r="I70" s="51"/>
      <c r="J70" s="51"/>
      <c r="K70" s="62">
        <f t="shared" si="1"/>
        <v>0</v>
      </c>
      <c r="L70" s="51"/>
      <c r="M70" s="51"/>
      <c r="N70" s="62">
        <f t="shared" si="2"/>
        <v>0</v>
      </c>
      <c r="O70" s="51"/>
      <c r="P70" s="51"/>
      <c r="Q70" s="63">
        <f t="shared" si="3"/>
        <v>0</v>
      </c>
      <c r="R70" s="166"/>
      <c r="S70" s="55" t="str">
        <f>IF(ISBLANK('ÁREA MEJORA COMPETENCIAL'!R70),"",(IF(ISERROR('ÁREA MEJORA COMPETENCIAL'!R70),"",('ÁREA MEJORA COMPETENCIAL'!X70)*4.44444444)))</f>
        <v/>
      </c>
      <c r="T70" s="52" t="str">
        <f>IF(ISBLANK('ÁREA MEJORA COMPETENCIAL'!R70),"",(ROUND(S70,0)))</f>
        <v/>
      </c>
      <c r="U70" s="57" t="str">
        <f>IF('ÁREA MEJORA COMPETENCIAL'!X70=20,88,IF('ÁREA MEJORA COMPETENCIAL'!X70&lt;=2,"",T70))</f>
        <v/>
      </c>
      <c r="V70" s="64">
        <f t="shared" si="4"/>
        <v>0</v>
      </c>
      <c r="W70" s="209" t="str">
        <f>IF(ISBLANK('ÁREA MEJORA COMPETENCIAL'!R70),"",IF(U70="","",(V70-U70)))</f>
        <v/>
      </c>
      <c r="X70" s="224" t="str">
        <f>IF(ISBLANK('ÁREA MEJORA COMPETENCIAL'!R70),"",IF(U70="","VER RESULTADOS",(V70/U70)))</f>
        <v/>
      </c>
      <c r="Y70" s="354"/>
      <c r="Z70" s="38"/>
    </row>
    <row r="71" spans="1:26" s="99" customFormat="1" ht="18" customHeight="1" x14ac:dyDescent="0.3">
      <c r="A71" s="355" t="str">
        <f>IF(ISBLANK('ÁREA MEJORA COMPETENCIAL'!A71),"",'ÁREA MEJORA COMPETENCIAL'!A71:B71)</f>
        <v/>
      </c>
      <c r="B71" s="356"/>
      <c r="C71" s="181" t="str">
        <f>IF(ISBLANK('ÁREA MEJORA COMPETENCIAL'!C71),"",'ÁREA MEJORA COMPETENCIAL'!C71)</f>
        <v/>
      </c>
      <c r="D71" s="180" t="str">
        <f>IF(ISBLANK('ÁREA MEJORA COMPETENCIAL'!D71),"",'ÁREA MEJORA COMPETENCIAL'!D71)</f>
        <v/>
      </c>
      <c r="E71" s="379"/>
      <c r="F71" s="53"/>
      <c r="G71" s="51"/>
      <c r="H71" s="62">
        <f t="shared" si="0"/>
        <v>0</v>
      </c>
      <c r="I71" s="51"/>
      <c r="J71" s="51"/>
      <c r="K71" s="62">
        <f t="shared" si="1"/>
        <v>0</v>
      </c>
      <c r="L71" s="51"/>
      <c r="M71" s="51"/>
      <c r="N71" s="62">
        <f t="shared" si="2"/>
        <v>0</v>
      </c>
      <c r="O71" s="51"/>
      <c r="P71" s="51"/>
      <c r="Q71" s="63">
        <f t="shared" si="3"/>
        <v>0</v>
      </c>
      <c r="R71" s="166"/>
      <c r="S71" s="55" t="str">
        <f>IF(ISBLANK('ÁREA MEJORA COMPETENCIAL'!R71),"",(IF(ISERROR('ÁREA MEJORA COMPETENCIAL'!R71),"",('ÁREA MEJORA COMPETENCIAL'!X71)*4.44444444)))</f>
        <v/>
      </c>
      <c r="T71" s="52" t="str">
        <f>IF(ISBLANK('ÁREA MEJORA COMPETENCIAL'!R71),"",(ROUND(S71,0)))</f>
        <v/>
      </c>
      <c r="U71" s="57" t="str">
        <f>IF('ÁREA MEJORA COMPETENCIAL'!X71=20,88,IF('ÁREA MEJORA COMPETENCIAL'!X71&lt;=2,"",T71))</f>
        <v/>
      </c>
      <c r="V71" s="64">
        <f t="shared" si="4"/>
        <v>0</v>
      </c>
      <c r="W71" s="209" t="str">
        <f>IF(ISBLANK('ÁREA MEJORA COMPETENCIAL'!R71),"",IF(U71="","",(V71-U71)))</f>
        <v/>
      </c>
      <c r="X71" s="224" t="str">
        <f>IF(ISBLANK('ÁREA MEJORA COMPETENCIAL'!R71),"",IF(U71="","VER RESULTADOS",(V71/U71)))</f>
        <v/>
      </c>
      <c r="Y71" s="354"/>
      <c r="Z71" s="38"/>
    </row>
    <row r="72" spans="1:26" s="99" customFormat="1" ht="18" customHeight="1" x14ac:dyDescent="0.3">
      <c r="A72" s="355" t="str">
        <f>IF(ISBLANK('ÁREA MEJORA COMPETENCIAL'!A72),"",'ÁREA MEJORA COMPETENCIAL'!A72:B72)</f>
        <v/>
      </c>
      <c r="B72" s="356"/>
      <c r="C72" s="181" t="str">
        <f>IF(ISBLANK('ÁREA MEJORA COMPETENCIAL'!C72),"",'ÁREA MEJORA COMPETENCIAL'!C72)</f>
        <v/>
      </c>
      <c r="D72" s="180" t="str">
        <f>IF(ISBLANK('ÁREA MEJORA COMPETENCIAL'!D72),"",'ÁREA MEJORA COMPETENCIAL'!D72)</f>
        <v/>
      </c>
      <c r="E72" s="379"/>
      <c r="F72" s="82"/>
      <c r="G72" s="51"/>
      <c r="H72" s="62">
        <f t="shared" si="0"/>
        <v>0</v>
      </c>
      <c r="I72" s="51"/>
      <c r="J72" s="51"/>
      <c r="K72" s="62">
        <f t="shared" si="1"/>
        <v>0</v>
      </c>
      <c r="L72" s="51"/>
      <c r="M72" s="51"/>
      <c r="N72" s="62">
        <f t="shared" si="2"/>
        <v>0</v>
      </c>
      <c r="O72" s="51"/>
      <c r="P72" s="51"/>
      <c r="Q72" s="63">
        <f t="shared" si="3"/>
        <v>0</v>
      </c>
      <c r="R72" s="166"/>
      <c r="S72" s="55" t="str">
        <f>IF(ISBLANK('ÁREA MEJORA COMPETENCIAL'!R72),"",(IF(ISERROR('ÁREA MEJORA COMPETENCIAL'!R72),"",('ÁREA MEJORA COMPETENCIAL'!X72)*4.44444444)))</f>
        <v/>
      </c>
      <c r="T72" s="52" t="str">
        <f>IF(ISBLANK('ÁREA MEJORA COMPETENCIAL'!R72),"",(ROUND(S72,0)))</f>
        <v/>
      </c>
      <c r="U72" s="57" t="str">
        <f>IF('ÁREA MEJORA COMPETENCIAL'!X72=20,88,IF('ÁREA MEJORA COMPETENCIAL'!X72&lt;=2,"",T72))</f>
        <v/>
      </c>
      <c r="V72" s="64">
        <f t="shared" si="4"/>
        <v>0</v>
      </c>
      <c r="W72" s="209" t="str">
        <f>IF(ISBLANK('ÁREA MEJORA COMPETENCIAL'!R72),"",IF(U72="","",(V72-U72)))</f>
        <v/>
      </c>
      <c r="X72" s="224" t="str">
        <f>IF(ISBLANK('ÁREA MEJORA COMPETENCIAL'!R72),"",IF(U72="","VER RESULTADOS",(V72/U72)))</f>
        <v/>
      </c>
      <c r="Y72" s="354"/>
      <c r="Z72" s="38"/>
    </row>
    <row r="73" spans="1:26" s="99" customFormat="1" ht="18" customHeight="1" x14ac:dyDescent="0.3">
      <c r="A73" s="355" t="str">
        <f>IF(ISBLANK('ÁREA MEJORA COMPETENCIAL'!A73),"",'ÁREA MEJORA COMPETENCIAL'!A73:B73)</f>
        <v/>
      </c>
      <c r="B73" s="356"/>
      <c r="C73" s="181" t="str">
        <f>IF(ISBLANK('ÁREA MEJORA COMPETENCIAL'!C73),"",'ÁREA MEJORA COMPETENCIAL'!C73)</f>
        <v/>
      </c>
      <c r="D73" s="180" t="str">
        <f>IF(ISBLANK('ÁREA MEJORA COMPETENCIAL'!D73),"",'ÁREA MEJORA COMPETENCIAL'!D73)</f>
        <v/>
      </c>
      <c r="E73" s="379"/>
      <c r="F73" s="53"/>
      <c r="G73" s="51"/>
      <c r="H73" s="62">
        <f t="shared" si="0"/>
        <v>0</v>
      </c>
      <c r="I73" s="51"/>
      <c r="J73" s="51"/>
      <c r="K73" s="62">
        <f t="shared" si="1"/>
        <v>0</v>
      </c>
      <c r="L73" s="51"/>
      <c r="M73" s="51"/>
      <c r="N73" s="62">
        <f t="shared" si="2"/>
        <v>0</v>
      </c>
      <c r="O73" s="51"/>
      <c r="P73" s="51"/>
      <c r="Q73" s="63">
        <f t="shared" si="3"/>
        <v>0</v>
      </c>
      <c r="R73" s="166"/>
      <c r="S73" s="55" t="str">
        <f>IF(ISBLANK('ÁREA MEJORA COMPETENCIAL'!R73),"",(IF(ISERROR('ÁREA MEJORA COMPETENCIAL'!R73),"",('ÁREA MEJORA COMPETENCIAL'!X73)*4.44444444)))</f>
        <v/>
      </c>
      <c r="T73" s="52" t="str">
        <f>IF(ISBLANK('ÁREA MEJORA COMPETENCIAL'!R73),"",(ROUND(S73,0)))</f>
        <v/>
      </c>
      <c r="U73" s="57" t="str">
        <f>IF('ÁREA MEJORA COMPETENCIAL'!X73=20,88,IF('ÁREA MEJORA COMPETENCIAL'!X73&lt;=2,"",T73))</f>
        <v/>
      </c>
      <c r="V73" s="64">
        <f t="shared" si="4"/>
        <v>0</v>
      </c>
      <c r="W73" s="209" t="str">
        <f>IF(ISBLANK('ÁREA MEJORA COMPETENCIAL'!R73),"",IF(U73="","",(V73-U73)))</f>
        <v/>
      </c>
      <c r="X73" s="224" t="str">
        <f>IF(ISBLANK('ÁREA MEJORA COMPETENCIAL'!R73),"",IF(U73="","VER RESULTADOS",(V73/U73)))</f>
        <v/>
      </c>
      <c r="Y73" s="354"/>
      <c r="Z73" s="38"/>
    </row>
    <row r="74" spans="1:26" s="99" customFormat="1" ht="18" customHeight="1" x14ac:dyDescent="0.3">
      <c r="A74" s="355" t="str">
        <f>IF(ISBLANK('ÁREA MEJORA COMPETENCIAL'!A74),"",'ÁREA MEJORA COMPETENCIAL'!A74:B74)</f>
        <v/>
      </c>
      <c r="B74" s="356"/>
      <c r="C74" s="181" t="str">
        <f>IF(ISBLANK('ÁREA MEJORA COMPETENCIAL'!C74),"",'ÁREA MEJORA COMPETENCIAL'!C74)</f>
        <v/>
      </c>
      <c r="D74" s="180" t="str">
        <f>IF(ISBLANK('ÁREA MEJORA COMPETENCIAL'!D74),"",'ÁREA MEJORA COMPETENCIAL'!D74)</f>
        <v/>
      </c>
      <c r="E74" s="379"/>
      <c r="F74" s="82"/>
      <c r="G74" s="51"/>
      <c r="H74" s="62">
        <f t="shared" si="0"/>
        <v>0</v>
      </c>
      <c r="I74" s="51"/>
      <c r="J74" s="51"/>
      <c r="K74" s="62">
        <f t="shared" si="1"/>
        <v>0</v>
      </c>
      <c r="L74" s="51"/>
      <c r="M74" s="51"/>
      <c r="N74" s="62">
        <f t="shared" si="2"/>
        <v>0</v>
      </c>
      <c r="O74" s="51"/>
      <c r="P74" s="51"/>
      <c r="Q74" s="63">
        <f t="shared" si="3"/>
        <v>0</v>
      </c>
      <c r="R74" s="166"/>
      <c r="S74" s="55" t="str">
        <f>IF(ISBLANK('ÁREA MEJORA COMPETENCIAL'!R74),"",(IF(ISERROR('ÁREA MEJORA COMPETENCIAL'!R74),"",('ÁREA MEJORA COMPETENCIAL'!X74)*4.44444444)))</f>
        <v/>
      </c>
      <c r="T74" s="52" t="str">
        <f>IF(ISBLANK('ÁREA MEJORA COMPETENCIAL'!R74),"",(ROUND(S74,0)))</f>
        <v/>
      </c>
      <c r="U74" s="57" t="str">
        <f>IF('ÁREA MEJORA COMPETENCIAL'!X74=20,88,IF('ÁREA MEJORA COMPETENCIAL'!X74&lt;=2,"",T74))</f>
        <v/>
      </c>
      <c r="V74" s="64">
        <f t="shared" si="4"/>
        <v>0</v>
      </c>
      <c r="W74" s="209" t="str">
        <f>IF(ISBLANK('ÁREA MEJORA COMPETENCIAL'!R74),"",IF(U74="","",(V74-U74)))</f>
        <v/>
      </c>
      <c r="X74" s="224" t="str">
        <f>IF(ISBLANK('ÁREA MEJORA COMPETENCIAL'!R74),"",IF(U74="","VER RESULTADOS",(V74/U74)))</f>
        <v/>
      </c>
      <c r="Y74" s="354"/>
      <c r="Z74" s="38"/>
    </row>
    <row r="75" spans="1:26" s="99" customFormat="1" ht="18" customHeight="1" x14ac:dyDescent="0.3">
      <c r="A75" s="355" t="str">
        <f>IF(ISBLANK('ÁREA MEJORA COMPETENCIAL'!A75),"",'ÁREA MEJORA COMPETENCIAL'!A75:B75)</f>
        <v/>
      </c>
      <c r="B75" s="356"/>
      <c r="C75" s="181" t="str">
        <f>IF(ISBLANK('ÁREA MEJORA COMPETENCIAL'!C75),"",'ÁREA MEJORA COMPETENCIAL'!C75)</f>
        <v/>
      </c>
      <c r="D75" s="180" t="str">
        <f>IF(ISBLANK('ÁREA MEJORA COMPETENCIAL'!D75),"",'ÁREA MEJORA COMPETENCIAL'!D75)</f>
        <v/>
      </c>
      <c r="E75" s="379"/>
      <c r="F75" s="53"/>
      <c r="G75" s="51"/>
      <c r="H75" s="62">
        <f t="shared" si="0"/>
        <v>0</v>
      </c>
      <c r="I75" s="51"/>
      <c r="J75" s="51"/>
      <c r="K75" s="62">
        <f t="shared" si="1"/>
        <v>0</v>
      </c>
      <c r="L75" s="51"/>
      <c r="M75" s="51"/>
      <c r="N75" s="62">
        <f t="shared" si="2"/>
        <v>0</v>
      </c>
      <c r="O75" s="51"/>
      <c r="P75" s="51"/>
      <c r="Q75" s="63">
        <f t="shared" si="3"/>
        <v>0</v>
      </c>
      <c r="R75" s="166"/>
      <c r="S75" s="55" t="str">
        <f>IF(ISBLANK('ÁREA MEJORA COMPETENCIAL'!R75),"",(IF(ISERROR('ÁREA MEJORA COMPETENCIAL'!R75),"",('ÁREA MEJORA COMPETENCIAL'!X75)*4.44444444)))</f>
        <v/>
      </c>
      <c r="T75" s="52" t="str">
        <f>IF(ISBLANK('ÁREA MEJORA COMPETENCIAL'!R75),"",(ROUND(S75,0)))</f>
        <v/>
      </c>
      <c r="U75" s="57" t="str">
        <f>IF('ÁREA MEJORA COMPETENCIAL'!X75=20,88,IF('ÁREA MEJORA COMPETENCIAL'!X75&lt;=2,"",T75))</f>
        <v/>
      </c>
      <c r="V75" s="64">
        <f t="shared" ref="V75:V138" si="5">SUM(H75,K75,N75,Q75)</f>
        <v>0</v>
      </c>
      <c r="W75" s="209" t="str">
        <f>IF(ISBLANK('ÁREA MEJORA COMPETENCIAL'!R75),"",IF(U75="","",(V75-U75)))</f>
        <v/>
      </c>
      <c r="X75" s="224" t="str">
        <f>IF(ISBLANK('ÁREA MEJORA COMPETENCIAL'!R75),"",IF(U75="","VER RESULTADOS",(V75/U75)))</f>
        <v/>
      </c>
      <c r="Y75" s="354"/>
      <c r="Z75" s="38"/>
    </row>
    <row r="76" spans="1:26" s="99" customFormat="1" ht="18" customHeight="1" x14ac:dyDescent="0.3">
      <c r="A76" s="355" t="str">
        <f>IF(ISBLANK('ÁREA MEJORA COMPETENCIAL'!A76),"",'ÁREA MEJORA COMPETENCIAL'!A76:B76)</f>
        <v/>
      </c>
      <c r="B76" s="356"/>
      <c r="C76" s="181" t="str">
        <f>IF(ISBLANK('ÁREA MEJORA COMPETENCIAL'!C76),"",'ÁREA MEJORA COMPETENCIAL'!C76)</f>
        <v/>
      </c>
      <c r="D76" s="180" t="str">
        <f>IF(ISBLANK('ÁREA MEJORA COMPETENCIAL'!D76),"",'ÁREA MEJORA COMPETENCIAL'!D76)</f>
        <v/>
      </c>
      <c r="E76" s="379"/>
      <c r="F76" s="82"/>
      <c r="G76" s="51"/>
      <c r="H76" s="62">
        <f t="shared" si="0"/>
        <v>0</v>
      </c>
      <c r="I76" s="51"/>
      <c r="J76" s="51"/>
      <c r="K76" s="62">
        <f t="shared" si="1"/>
        <v>0</v>
      </c>
      <c r="L76" s="51"/>
      <c r="M76" s="51"/>
      <c r="N76" s="62">
        <f t="shared" si="2"/>
        <v>0</v>
      </c>
      <c r="O76" s="51"/>
      <c r="P76" s="51"/>
      <c r="Q76" s="63">
        <f t="shared" si="3"/>
        <v>0</v>
      </c>
      <c r="R76" s="166"/>
      <c r="S76" s="55" t="str">
        <f>IF(ISBLANK('ÁREA MEJORA COMPETENCIAL'!R76),"",(IF(ISERROR('ÁREA MEJORA COMPETENCIAL'!R76),"",('ÁREA MEJORA COMPETENCIAL'!X76)*4.44444444)))</f>
        <v/>
      </c>
      <c r="T76" s="52" t="str">
        <f>IF(ISBLANK('ÁREA MEJORA COMPETENCIAL'!R76),"",(ROUND(S76,0)))</f>
        <v/>
      </c>
      <c r="U76" s="57" t="str">
        <f>IF('ÁREA MEJORA COMPETENCIAL'!X76=20,88,IF('ÁREA MEJORA COMPETENCIAL'!X76&lt;=2,"",T76))</f>
        <v/>
      </c>
      <c r="V76" s="64">
        <f t="shared" si="5"/>
        <v>0</v>
      </c>
      <c r="W76" s="209" t="str">
        <f>IF(ISBLANK('ÁREA MEJORA COMPETENCIAL'!R76),"",IF(U76="","",(V76-U76)))</f>
        <v/>
      </c>
      <c r="X76" s="224" t="str">
        <f>IF(ISBLANK('ÁREA MEJORA COMPETENCIAL'!R76),"",IF(U76="","VER RESULTADOS",(V76/U76)))</f>
        <v/>
      </c>
      <c r="Y76" s="354"/>
      <c r="Z76" s="38"/>
    </row>
    <row r="77" spans="1:26" s="99" customFormat="1" ht="18" customHeight="1" x14ac:dyDescent="0.3">
      <c r="A77" s="355" t="str">
        <f>IF(ISBLANK('ÁREA MEJORA COMPETENCIAL'!A77),"",'ÁREA MEJORA COMPETENCIAL'!A77:B77)</f>
        <v/>
      </c>
      <c r="B77" s="356"/>
      <c r="C77" s="181" t="str">
        <f>IF(ISBLANK('ÁREA MEJORA COMPETENCIAL'!C77),"",'ÁREA MEJORA COMPETENCIAL'!C77)</f>
        <v/>
      </c>
      <c r="D77" s="180" t="str">
        <f>IF(ISBLANK('ÁREA MEJORA COMPETENCIAL'!D77),"",'ÁREA MEJORA COMPETENCIAL'!D77)</f>
        <v/>
      </c>
      <c r="E77" s="379"/>
      <c r="F77" s="53"/>
      <c r="G77" s="51"/>
      <c r="H77" s="62">
        <f t="shared" si="0"/>
        <v>0</v>
      </c>
      <c r="I77" s="51"/>
      <c r="J77" s="51"/>
      <c r="K77" s="62">
        <f t="shared" si="1"/>
        <v>0</v>
      </c>
      <c r="L77" s="51"/>
      <c r="M77" s="51"/>
      <c r="N77" s="62">
        <f t="shared" si="2"/>
        <v>0</v>
      </c>
      <c r="O77" s="51"/>
      <c r="P77" s="51"/>
      <c r="Q77" s="63">
        <f t="shared" si="3"/>
        <v>0</v>
      </c>
      <c r="R77" s="166"/>
      <c r="S77" s="55" t="str">
        <f>IF(ISBLANK('ÁREA MEJORA COMPETENCIAL'!R77),"",(IF(ISERROR('ÁREA MEJORA COMPETENCIAL'!R77),"",('ÁREA MEJORA COMPETENCIAL'!X77)*4.44444444)))</f>
        <v/>
      </c>
      <c r="T77" s="52" t="str">
        <f>IF(ISBLANK('ÁREA MEJORA COMPETENCIAL'!R77),"",(ROUND(S77,0)))</f>
        <v/>
      </c>
      <c r="U77" s="57" t="str">
        <f>IF('ÁREA MEJORA COMPETENCIAL'!X77=20,88,IF('ÁREA MEJORA COMPETENCIAL'!X77&lt;=2,"",T77))</f>
        <v/>
      </c>
      <c r="V77" s="64">
        <f t="shared" si="5"/>
        <v>0</v>
      </c>
      <c r="W77" s="209" t="str">
        <f>IF(ISBLANK('ÁREA MEJORA COMPETENCIAL'!R77),"",IF(U77="","",(V77-U77)))</f>
        <v/>
      </c>
      <c r="X77" s="224" t="str">
        <f>IF(ISBLANK('ÁREA MEJORA COMPETENCIAL'!R77),"",IF(U77="","VER RESULTADOS",(V77/U77)))</f>
        <v/>
      </c>
      <c r="Y77" s="354"/>
      <c r="Z77" s="38"/>
    </row>
    <row r="78" spans="1:26" s="99" customFormat="1" ht="18" customHeight="1" x14ac:dyDescent="0.3">
      <c r="A78" s="355" t="str">
        <f>IF(ISBLANK('ÁREA MEJORA COMPETENCIAL'!A78),"",'ÁREA MEJORA COMPETENCIAL'!A78:B78)</f>
        <v/>
      </c>
      <c r="B78" s="356"/>
      <c r="C78" s="181" t="str">
        <f>IF(ISBLANK('ÁREA MEJORA COMPETENCIAL'!C78),"",'ÁREA MEJORA COMPETENCIAL'!C78)</f>
        <v/>
      </c>
      <c r="D78" s="180" t="str">
        <f>IF(ISBLANK('ÁREA MEJORA COMPETENCIAL'!D78),"",'ÁREA MEJORA COMPETENCIAL'!D78)</f>
        <v/>
      </c>
      <c r="E78" s="379"/>
      <c r="F78" s="82"/>
      <c r="G78" s="51"/>
      <c r="H78" s="62">
        <f t="shared" si="0"/>
        <v>0</v>
      </c>
      <c r="I78" s="51"/>
      <c r="J78" s="51"/>
      <c r="K78" s="62">
        <f t="shared" si="1"/>
        <v>0</v>
      </c>
      <c r="L78" s="51"/>
      <c r="M78" s="51"/>
      <c r="N78" s="62">
        <f t="shared" si="2"/>
        <v>0</v>
      </c>
      <c r="O78" s="51"/>
      <c r="P78" s="51"/>
      <c r="Q78" s="63">
        <f t="shared" si="3"/>
        <v>0</v>
      </c>
      <c r="R78" s="166"/>
      <c r="S78" s="55" t="str">
        <f>IF(ISBLANK('ÁREA MEJORA COMPETENCIAL'!R78),"",(IF(ISERROR('ÁREA MEJORA COMPETENCIAL'!R78),"",('ÁREA MEJORA COMPETENCIAL'!X78)*4.44444444)))</f>
        <v/>
      </c>
      <c r="T78" s="52" t="str">
        <f>IF(ISBLANK('ÁREA MEJORA COMPETENCIAL'!R78),"",(ROUND(S78,0)))</f>
        <v/>
      </c>
      <c r="U78" s="57" t="str">
        <f>IF('ÁREA MEJORA COMPETENCIAL'!X78=20,88,IF('ÁREA MEJORA COMPETENCIAL'!X78&lt;=2,"",T78))</f>
        <v/>
      </c>
      <c r="V78" s="64">
        <f t="shared" si="5"/>
        <v>0</v>
      </c>
      <c r="W78" s="209" t="str">
        <f>IF(ISBLANK('ÁREA MEJORA COMPETENCIAL'!R78),"",IF(U78="","",(V78-U78)))</f>
        <v/>
      </c>
      <c r="X78" s="224" t="str">
        <f>IF(ISBLANK('ÁREA MEJORA COMPETENCIAL'!R78),"",IF(U78="","VER RESULTADOS",(V78/U78)))</f>
        <v/>
      </c>
      <c r="Y78" s="354"/>
      <c r="Z78" s="38"/>
    </row>
    <row r="79" spans="1:26" s="99" customFormat="1" ht="18" customHeight="1" x14ac:dyDescent="0.3">
      <c r="A79" s="355" t="str">
        <f>IF(ISBLANK('ÁREA MEJORA COMPETENCIAL'!A79),"",'ÁREA MEJORA COMPETENCIAL'!A79:B79)</f>
        <v/>
      </c>
      <c r="B79" s="356"/>
      <c r="C79" s="181" t="str">
        <f>IF(ISBLANK('ÁREA MEJORA COMPETENCIAL'!C79),"",'ÁREA MEJORA COMPETENCIAL'!C79)</f>
        <v/>
      </c>
      <c r="D79" s="180" t="str">
        <f>IF(ISBLANK('ÁREA MEJORA COMPETENCIAL'!D79),"",'ÁREA MEJORA COMPETENCIAL'!D79)</f>
        <v/>
      </c>
      <c r="E79" s="379"/>
      <c r="F79" s="53"/>
      <c r="G79" s="51"/>
      <c r="H79" s="62">
        <f t="shared" si="0"/>
        <v>0</v>
      </c>
      <c r="I79" s="51"/>
      <c r="J79" s="51"/>
      <c r="K79" s="62">
        <f t="shared" si="1"/>
        <v>0</v>
      </c>
      <c r="L79" s="51"/>
      <c r="M79" s="51"/>
      <c r="N79" s="62">
        <f t="shared" si="2"/>
        <v>0</v>
      </c>
      <c r="O79" s="51"/>
      <c r="P79" s="51"/>
      <c r="Q79" s="63">
        <f t="shared" si="3"/>
        <v>0</v>
      </c>
      <c r="R79" s="166"/>
      <c r="S79" s="55" t="str">
        <f>IF(ISBLANK('ÁREA MEJORA COMPETENCIAL'!R79),"",(IF(ISERROR('ÁREA MEJORA COMPETENCIAL'!R79),"",('ÁREA MEJORA COMPETENCIAL'!X79)*4.44444444)))</f>
        <v/>
      </c>
      <c r="T79" s="52" t="str">
        <f>IF(ISBLANK('ÁREA MEJORA COMPETENCIAL'!R79),"",(ROUND(S79,0)))</f>
        <v/>
      </c>
      <c r="U79" s="57" t="str">
        <f>IF('ÁREA MEJORA COMPETENCIAL'!X79=20,88,IF('ÁREA MEJORA COMPETENCIAL'!X79&lt;=2,"",T79))</f>
        <v/>
      </c>
      <c r="V79" s="64">
        <f t="shared" si="5"/>
        <v>0</v>
      </c>
      <c r="W79" s="209" t="str">
        <f>IF(ISBLANK('ÁREA MEJORA COMPETENCIAL'!R79),"",IF(U79="","",(V79-U79)))</f>
        <v/>
      </c>
      <c r="X79" s="224" t="str">
        <f>IF(ISBLANK('ÁREA MEJORA COMPETENCIAL'!R79),"",IF(U79="","VER RESULTADOS",(V79/U79)))</f>
        <v/>
      </c>
      <c r="Y79" s="354"/>
      <c r="Z79" s="38"/>
    </row>
    <row r="80" spans="1:26" s="99" customFormat="1" ht="18" customHeight="1" x14ac:dyDescent="0.3">
      <c r="A80" s="355" t="str">
        <f>IF(ISBLANK('ÁREA MEJORA COMPETENCIAL'!A80),"",'ÁREA MEJORA COMPETENCIAL'!A80:B80)</f>
        <v/>
      </c>
      <c r="B80" s="356"/>
      <c r="C80" s="181" t="str">
        <f>IF(ISBLANK('ÁREA MEJORA COMPETENCIAL'!C80),"",'ÁREA MEJORA COMPETENCIAL'!C80)</f>
        <v/>
      </c>
      <c r="D80" s="180" t="str">
        <f>IF(ISBLANK('ÁREA MEJORA COMPETENCIAL'!D80),"",'ÁREA MEJORA COMPETENCIAL'!D80)</f>
        <v/>
      </c>
      <c r="E80" s="379"/>
      <c r="F80" s="82"/>
      <c r="G80" s="51"/>
      <c r="H80" s="62">
        <f t="shared" si="0"/>
        <v>0</v>
      </c>
      <c r="I80" s="51"/>
      <c r="J80" s="51"/>
      <c r="K80" s="62">
        <f t="shared" si="1"/>
        <v>0</v>
      </c>
      <c r="L80" s="51"/>
      <c r="M80" s="51"/>
      <c r="N80" s="62">
        <f t="shared" si="2"/>
        <v>0</v>
      </c>
      <c r="O80" s="51"/>
      <c r="P80" s="51"/>
      <c r="Q80" s="63">
        <f t="shared" si="3"/>
        <v>0</v>
      </c>
      <c r="R80" s="166"/>
      <c r="S80" s="55" t="str">
        <f>IF(ISBLANK('ÁREA MEJORA COMPETENCIAL'!R80),"",(IF(ISERROR('ÁREA MEJORA COMPETENCIAL'!R80),"",('ÁREA MEJORA COMPETENCIAL'!X80)*4.44444444)))</f>
        <v/>
      </c>
      <c r="T80" s="52" t="str">
        <f>IF(ISBLANK('ÁREA MEJORA COMPETENCIAL'!R80),"",(ROUND(S80,0)))</f>
        <v/>
      </c>
      <c r="U80" s="57" t="str">
        <f>IF('ÁREA MEJORA COMPETENCIAL'!X80=20,88,IF('ÁREA MEJORA COMPETENCIAL'!X80&lt;=2,"",T80))</f>
        <v/>
      </c>
      <c r="V80" s="64">
        <f t="shared" si="5"/>
        <v>0</v>
      </c>
      <c r="W80" s="209" t="str">
        <f>IF(ISBLANK('ÁREA MEJORA COMPETENCIAL'!R80),"",IF(U80="","",(V80-U80)))</f>
        <v/>
      </c>
      <c r="X80" s="224" t="str">
        <f>IF(ISBLANK('ÁREA MEJORA COMPETENCIAL'!R80),"",IF(U80="","VER RESULTADOS",(V80/U80)))</f>
        <v/>
      </c>
      <c r="Y80" s="354"/>
      <c r="Z80" s="38"/>
    </row>
    <row r="81" spans="1:26" s="99" customFormat="1" ht="18" customHeight="1" x14ac:dyDescent="0.3">
      <c r="A81" s="355" t="str">
        <f>IF(ISBLANK('ÁREA MEJORA COMPETENCIAL'!A81),"",'ÁREA MEJORA COMPETENCIAL'!A81:B81)</f>
        <v/>
      </c>
      <c r="B81" s="356"/>
      <c r="C81" s="181" t="str">
        <f>IF(ISBLANK('ÁREA MEJORA COMPETENCIAL'!C81),"",'ÁREA MEJORA COMPETENCIAL'!C81)</f>
        <v/>
      </c>
      <c r="D81" s="180" t="str">
        <f>IF(ISBLANK('ÁREA MEJORA COMPETENCIAL'!D81),"",'ÁREA MEJORA COMPETENCIAL'!D81)</f>
        <v/>
      </c>
      <c r="E81" s="379"/>
      <c r="F81" s="53"/>
      <c r="G81" s="51"/>
      <c r="H81" s="62">
        <f t="shared" si="0"/>
        <v>0</v>
      </c>
      <c r="I81" s="51"/>
      <c r="J81" s="51"/>
      <c r="K81" s="62">
        <f t="shared" si="1"/>
        <v>0</v>
      </c>
      <c r="L81" s="51"/>
      <c r="M81" s="51"/>
      <c r="N81" s="62">
        <f t="shared" si="2"/>
        <v>0</v>
      </c>
      <c r="O81" s="51"/>
      <c r="P81" s="51"/>
      <c r="Q81" s="63">
        <f t="shared" si="3"/>
        <v>0</v>
      </c>
      <c r="R81" s="166"/>
      <c r="S81" s="55" t="str">
        <f>IF(ISBLANK('ÁREA MEJORA COMPETENCIAL'!R81),"",(IF(ISERROR('ÁREA MEJORA COMPETENCIAL'!R81),"",('ÁREA MEJORA COMPETENCIAL'!X81)*4.44444444)))</f>
        <v/>
      </c>
      <c r="T81" s="52" t="str">
        <f>IF(ISBLANK('ÁREA MEJORA COMPETENCIAL'!R81),"",(ROUND(S81,0)))</f>
        <v/>
      </c>
      <c r="U81" s="57" t="str">
        <f>IF('ÁREA MEJORA COMPETENCIAL'!X81=20,88,IF('ÁREA MEJORA COMPETENCIAL'!X81&lt;=2,"",T81))</f>
        <v/>
      </c>
      <c r="V81" s="64">
        <f t="shared" si="5"/>
        <v>0</v>
      </c>
      <c r="W81" s="209" t="str">
        <f>IF(ISBLANK('ÁREA MEJORA COMPETENCIAL'!R81),"",IF(U81="","",(V81-U81)))</f>
        <v/>
      </c>
      <c r="X81" s="224" t="str">
        <f>IF(ISBLANK('ÁREA MEJORA COMPETENCIAL'!R81),"",IF(U81="","VER RESULTADOS",(V81/U81)))</f>
        <v/>
      </c>
      <c r="Y81" s="354"/>
      <c r="Z81" s="38"/>
    </row>
    <row r="82" spans="1:26" s="99" customFormat="1" ht="18" customHeight="1" x14ac:dyDescent="0.3">
      <c r="A82" s="355" t="str">
        <f>IF(ISBLANK('ÁREA MEJORA COMPETENCIAL'!A82),"",'ÁREA MEJORA COMPETENCIAL'!A82:B82)</f>
        <v/>
      </c>
      <c r="B82" s="356"/>
      <c r="C82" s="181" t="str">
        <f>IF(ISBLANK('ÁREA MEJORA COMPETENCIAL'!C82),"",'ÁREA MEJORA COMPETENCIAL'!C82)</f>
        <v/>
      </c>
      <c r="D82" s="180" t="str">
        <f>IF(ISBLANK('ÁREA MEJORA COMPETENCIAL'!D82),"",'ÁREA MEJORA COMPETENCIAL'!D82)</f>
        <v/>
      </c>
      <c r="E82" s="379"/>
      <c r="F82" s="82"/>
      <c r="G82" s="51"/>
      <c r="H82" s="62">
        <f t="shared" si="0"/>
        <v>0</v>
      </c>
      <c r="I82" s="51"/>
      <c r="J82" s="51"/>
      <c r="K82" s="62">
        <f t="shared" si="1"/>
        <v>0</v>
      </c>
      <c r="L82" s="51"/>
      <c r="M82" s="51"/>
      <c r="N82" s="62">
        <f t="shared" si="2"/>
        <v>0</v>
      </c>
      <c r="O82" s="51"/>
      <c r="P82" s="51"/>
      <c r="Q82" s="63">
        <f t="shared" si="3"/>
        <v>0</v>
      </c>
      <c r="R82" s="166"/>
      <c r="S82" s="55" t="str">
        <f>IF(ISBLANK('ÁREA MEJORA COMPETENCIAL'!R82),"",(IF(ISERROR('ÁREA MEJORA COMPETENCIAL'!R82),"",('ÁREA MEJORA COMPETENCIAL'!X82)*4.44444444)))</f>
        <v/>
      </c>
      <c r="T82" s="52" t="str">
        <f>IF(ISBLANK('ÁREA MEJORA COMPETENCIAL'!R82),"",(ROUND(S82,0)))</f>
        <v/>
      </c>
      <c r="U82" s="57" t="str">
        <f>IF('ÁREA MEJORA COMPETENCIAL'!X82=20,88,IF('ÁREA MEJORA COMPETENCIAL'!X82&lt;=2,"",T82))</f>
        <v/>
      </c>
      <c r="V82" s="64">
        <f t="shared" si="5"/>
        <v>0</v>
      </c>
      <c r="W82" s="209" t="str">
        <f>IF(ISBLANK('ÁREA MEJORA COMPETENCIAL'!R82),"",IF(U82="","",(V82-U82)))</f>
        <v/>
      </c>
      <c r="X82" s="224" t="str">
        <f>IF(ISBLANK('ÁREA MEJORA COMPETENCIAL'!R82),"",IF(U82="","VER RESULTADOS",(V82/U82)))</f>
        <v/>
      </c>
      <c r="Y82" s="354"/>
      <c r="Z82" s="38"/>
    </row>
    <row r="83" spans="1:26" s="99" customFormat="1" ht="18" customHeight="1" x14ac:dyDescent="0.3">
      <c r="A83" s="355" t="str">
        <f>IF(ISBLANK('ÁREA MEJORA COMPETENCIAL'!A83),"",'ÁREA MEJORA COMPETENCIAL'!A83:B83)</f>
        <v/>
      </c>
      <c r="B83" s="356"/>
      <c r="C83" s="181" t="str">
        <f>IF(ISBLANK('ÁREA MEJORA COMPETENCIAL'!C83),"",'ÁREA MEJORA COMPETENCIAL'!C83)</f>
        <v/>
      </c>
      <c r="D83" s="180" t="str">
        <f>IF(ISBLANK('ÁREA MEJORA COMPETENCIAL'!D83),"",'ÁREA MEJORA COMPETENCIAL'!D83)</f>
        <v/>
      </c>
      <c r="E83" s="379"/>
      <c r="F83" s="53"/>
      <c r="G83" s="51"/>
      <c r="H83" s="62">
        <f t="shared" si="0"/>
        <v>0</v>
      </c>
      <c r="I83" s="51"/>
      <c r="J83" s="51"/>
      <c r="K83" s="62">
        <f t="shared" si="1"/>
        <v>0</v>
      </c>
      <c r="L83" s="51"/>
      <c r="M83" s="51"/>
      <c r="N83" s="62">
        <f t="shared" si="2"/>
        <v>0</v>
      </c>
      <c r="O83" s="51"/>
      <c r="P83" s="51"/>
      <c r="Q83" s="63">
        <f t="shared" si="3"/>
        <v>0</v>
      </c>
      <c r="R83" s="166"/>
      <c r="S83" s="55" t="str">
        <f>IF(ISBLANK('ÁREA MEJORA COMPETENCIAL'!R83),"",(IF(ISERROR('ÁREA MEJORA COMPETENCIAL'!R83),"",('ÁREA MEJORA COMPETENCIAL'!X83)*4.44444444)))</f>
        <v/>
      </c>
      <c r="T83" s="52" t="str">
        <f>IF(ISBLANK('ÁREA MEJORA COMPETENCIAL'!R83),"",(ROUND(S83,0)))</f>
        <v/>
      </c>
      <c r="U83" s="57" t="str">
        <f>IF('ÁREA MEJORA COMPETENCIAL'!X83=20,88,IF('ÁREA MEJORA COMPETENCIAL'!X83&lt;=2,"",T83))</f>
        <v/>
      </c>
      <c r="V83" s="64">
        <f t="shared" si="5"/>
        <v>0</v>
      </c>
      <c r="W83" s="209" t="str">
        <f>IF(ISBLANK('ÁREA MEJORA COMPETENCIAL'!R83),"",IF(U83="","",(V83-U83)))</f>
        <v/>
      </c>
      <c r="X83" s="224" t="str">
        <f>IF(ISBLANK('ÁREA MEJORA COMPETENCIAL'!R83),"",IF(U83="","VER RESULTADOS",(V83/U83)))</f>
        <v/>
      </c>
      <c r="Y83" s="354"/>
      <c r="Z83" s="38"/>
    </row>
    <row r="84" spans="1:26" s="99" customFormat="1" ht="18" customHeight="1" x14ac:dyDescent="0.3">
      <c r="A84" s="355" t="str">
        <f>IF(ISBLANK('ÁREA MEJORA COMPETENCIAL'!A84),"",'ÁREA MEJORA COMPETENCIAL'!A84:B84)</f>
        <v/>
      </c>
      <c r="B84" s="356"/>
      <c r="C84" s="181" t="str">
        <f>IF(ISBLANK('ÁREA MEJORA COMPETENCIAL'!C84),"",'ÁREA MEJORA COMPETENCIAL'!C84)</f>
        <v/>
      </c>
      <c r="D84" s="180" t="str">
        <f>IF(ISBLANK('ÁREA MEJORA COMPETENCIAL'!D84),"",'ÁREA MEJORA COMPETENCIAL'!D84)</f>
        <v/>
      </c>
      <c r="E84" s="379"/>
      <c r="F84" s="82"/>
      <c r="G84" s="51"/>
      <c r="H84" s="62">
        <f t="shared" si="0"/>
        <v>0</v>
      </c>
      <c r="I84" s="51"/>
      <c r="J84" s="51"/>
      <c r="K84" s="62">
        <f t="shared" si="1"/>
        <v>0</v>
      </c>
      <c r="L84" s="51"/>
      <c r="M84" s="51"/>
      <c r="N84" s="62">
        <f t="shared" si="2"/>
        <v>0</v>
      </c>
      <c r="O84" s="51"/>
      <c r="P84" s="51"/>
      <c r="Q84" s="63">
        <f t="shared" si="3"/>
        <v>0</v>
      </c>
      <c r="R84" s="166"/>
      <c r="S84" s="55" t="str">
        <f>IF(ISBLANK('ÁREA MEJORA COMPETENCIAL'!R84),"",(IF(ISERROR('ÁREA MEJORA COMPETENCIAL'!R84),"",('ÁREA MEJORA COMPETENCIAL'!X84)*4.44444444)))</f>
        <v/>
      </c>
      <c r="T84" s="52" t="str">
        <f>IF(ISBLANK('ÁREA MEJORA COMPETENCIAL'!R84),"",(ROUND(S84,0)))</f>
        <v/>
      </c>
      <c r="U84" s="57" t="str">
        <f>IF('ÁREA MEJORA COMPETENCIAL'!X84=20,88,IF('ÁREA MEJORA COMPETENCIAL'!X84&lt;=2,"",T84))</f>
        <v/>
      </c>
      <c r="V84" s="64">
        <f t="shared" si="5"/>
        <v>0</v>
      </c>
      <c r="W84" s="209" t="str">
        <f>IF(ISBLANK('ÁREA MEJORA COMPETENCIAL'!R84),"",IF(U84="","",(V84-U84)))</f>
        <v/>
      </c>
      <c r="X84" s="224" t="str">
        <f>IF(ISBLANK('ÁREA MEJORA COMPETENCIAL'!R84),"",IF(U84="","VER RESULTADOS",(V84/U84)))</f>
        <v/>
      </c>
      <c r="Y84" s="354"/>
      <c r="Z84" s="38"/>
    </row>
    <row r="85" spans="1:26" s="99" customFormat="1" ht="18" customHeight="1" x14ac:dyDescent="0.3">
      <c r="A85" s="355" t="str">
        <f>IF(ISBLANK('ÁREA MEJORA COMPETENCIAL'!A85),"",'ÁREA MEJORA COMPETENCIAL'!A85:B85)</f>
        <v/>
      </c>
      <c r="B85" s="356"/>
      <c r="C85" s="181" t="str">
        <f>IF(ISBLANK('ÁREA MEJORA COMPETENCIAL'!C85),"",'ÁREA MEJORA COMPETENCIAL'!C85)</f>
        <v/>
      </c>
      <c r="D85" s="180" t="str">
        <f>IF(ISBLANK('ÁREA MEJORA COMPETENCIAL'!D85),"",'ÁREA MEJORA COMPETENCIAL'!D85)</f>
        <v/>
      </c>
      <c r="E85" s="379"/>
      <c r="F85" s="53"/>
      <c r="G85" s="51"/>
      <c r="H85" s="62">
        <f t="shared" si="0"/>
        <v>0</v>
      </c>
      <c r="I85" s="51"/>
      <c r="J85" s="51"/>
      <c r="K85" s="62">
        <f t="shared" si="1"/>
        <v>0</v>
      </c>
      <c r="L85" s="51"/>
      <c r="M85" s="51"/>
      <c r="N85" s="62">
        <f t="shared" si="2"/>
        <v>0</v>
      </c>
      <c r="O85" s="51"/>
      <c r="P85" s="51"/>
      <c r="Q85" s="63">
        <f t="shared" si="3"/>
        <v>0</v>
      </c>
      <c r="R85" s="166"/>
      <c r="S85" s="55" t="str">
        <f>IF(ISBLANK('ÁREA MEJORA COMPETENCIAL'!R85),"",(IF(ISERROR('ÁREA MEJORA COMPETENCIAL'!R85),"",('ÁREA MEJORA COMPETENCIAL'!X85)*4.44444444)))</f>
        <v/>
      </c>
      <c r="T85" s="52" t="str">
        <f>IF(ISBLANK('ÁREA MEJORA COMPETENCIAL'!R85),"",(ROUND(S85,0)))</f>
        <v/>
      </c>
      <c r="U85" s="57" t="str">
        <f>IF('ÁREA MEJORA COMPETENCIAL'!X85=20,88,IF('ÁREA MEJORA COMPETENCIAL'!X85&lt;=2,"",T85))</f>
        <v/>
      </c>
      <c r="V85" s="64">
        <f t="shared" si="5"/>
        <v>0</v>
      </c>
      <c r="W85" s="209" t="str">
        <f>IF(ISBLANK('ÁREA MEJORA COMPETENCIAL'!R85),"",IF(U85="","",(V85-U85)))</f>
        <v/>
      </c>
      <c r="X85" s="224" t="str">
        <f>IF(ISBLANK('ÁREA MEJORA COMPETENCIAL'!R85),"",IF(U85="","VER RESULTADOS",(V85/U85)))</f>
        <v/>
      </c>
      <c r="Y85" s="354"/>
      <c r="Z85" s="38"/>
    </row>
    <row r="86" spans="1:26" s="99" customFormat="1" ht="18" customHeight="1" x14ac:dyDescent="0.3">
      <c r="A86" s="355" t="str">
        <f>IF(ISBLANK('ÁREA MEJORA COMPETENCIAL'!A86),"",'ÁREA MEJORA COMPETENCIAL'!A86:B86)</f>
        <v/>
      </c>
      <c r="B86" s="356"/>
      <c r="C86" s="181" t="str">
        <f>IF(ISBLANK('ÁREA MEJORA COMPETENCIAL'!C86),"",'ÁREA MEJORA COMPETENCIAL'!C86)</f>
        <v/>
      </c>
      <c r="D86" s="180" t="str">
        <f>IF(ISBLANK('ÁREA MEJORA COMPETENCIAL'!D86),"",'ÁREA MEJORA COMPETENCIAL'!D86)</f>
        <v/>
      </c>
      <c r="E86" s="379"/>
      <c r="F86" s="82"/>
      <c r="G86" s="51"/>
      <c r="H86" s="62">
        <f t="shared" si="0"/>
        <v>0</v>
      </c>
      <c r="I86" s="51"/>
      <c r="J86" s="51"/>
      <c r="K86" s="62">
        <f t="shared" si="1"/>
        <v>0</v>
      </c>
      <c r="L86" s="51"/>
      <c r="M86" s="51"/>
      <c r="N86" s="62">
        <f t="shared" si="2"/>
        <v>0</v>
      </c>
      <c r="O86" s="51"/>
      <c r="P86" s="51"/>
      <c r="Q86" s="63">
        <f t="shared" si="3"/>
        <v>0</v>
      </c>
      <c r="R86" s="166"/>
      <c r="S86" s="55" t="str">
        <f>IF(ISBLANK('ÁREA MEJORA COMPETENCIAL'!R86),"",(IF(ISERROR('ÁREA MEJORA COMPETENCIAL'!R86),"",('ÁREA MEJORA COMPETENCIAL'!X86)*4.44444444)))</f>
        <v/>
      </c>
      <c r="T86" s="52" t="str">
        <f>IF(ISBLANK('ÁREA MEJORA COMPETENCIAL'!R86),"",(ROUND(S86,0)))</f>
        <v/>
      </c>
      <c r="U86" s="57" t="str">
        <f>IF('ÁREA MEJORA COMPETENCIAL'!X86=20,88,IF('ÁREA MEJORA COMPETENCIAL'!X86&lt;=2,"",T86))</f>
        <v/>
      </c>
      <c r="V86" s="64">
        <f t="shared" si="5"/>
        <v>0</v>
      </c>
      <c r="W86" s="209" t="str">
        <f>IF(ISBLANK('ÁREA MEJORA COMPETENCIAL'!R86),"",IF(U86="","",(V86-U86)))</f>
        <v/>
      </c>
      <c r="X86" s="224" t="str">
        <f>IF(ISBLANK('ÁREA MEJORA COMPETENCIAL'!R86),"",IF(U86="","VER RESULTADOS",(V86/U86)))</f>
        <v/>
      </c>
      <c r="Y86" s="354"/>
      <c r="Z86" s="38"/>
    </row>
    <row r="87" spans="1:26" s="99" customFormat="1" ht="18" customHeight="1" x14ac:dyDescent="0.3">
      <c r="A87" s="355" t="str">
        <f>IF(ISBLANK('ÁREA MEJORA COMPETENCIAL'!A87),"",'ÁREA MEJORA COMPETENCIAL'!A87:B87)</f>
        <v/>
      </c>
      <c r="B87" s="356"/>
      <c r="C87" s="181" t="str">
        <f>IF(ISBLANK('ÁREA MEJORA COMPETENCIAL'!C87),"",'ÁREA MEJORA COMPETENCIAL'!C87)</f>
        <v/>
      </c>
      <c r="D87" s="180" t="str">
        <f>IF(ISBLANK('ÁREA MEJORA COMPETENCIAL'!D87),"",'ÁREA MEJORA COMPETENCIAL'!D87)</f>
        <v/>
      </c>
      <c r="E87" s="379"/>
      <c r="F87" s="53"/>
      <c r="G87" s="51"/>
      <c r="H87" s="62">
        <f t="shared" si="0"/>
        <v>0</v>
      </c>
      <c r="I87" s="51"/>
      <c r="J87" s="51"/>
      <c r="K87" s="62">
        <f t="shared" si="1"/>
        <v>0</v>
      </c>
      <c r="L87" s="51"/>
      <c r="M87" s="51"/>
      <c r="N87" s="62">
        <f t="shared" si="2"/>
        <v>0</v>
      </c>
      <c r="O87" s="51"/>
      <c r="P87" s="51"/>
      <c r="Q87" s="63">
        <f t="shared" si="3"/>
        <v>0</v>
      </c>
      <c r="R87" s="166"/>
      <c r="S87" s="55" t="str">
        <f>IF(ISBLANK('ÁREA MEJORA COMPETENCIAL'!R87),"",(IF(ISERROR('ÁREA MEJORA COMPETENCIAL'!R87),"",('ÁREA MEJORA COMPETENCIAL'!X87)*4.44444444)))</f>
        <v/>
      </c>
      <c r="T87" s="52" t="str">
        <f>IF(ISBLANK('ÁREA MEJORA COMPETENCIAL'!R87),"",(ROUND(S87,0)))</f>
        <v/>
      </c>
      <c r="U87" s="57" t="str">
        <f>IF('ÁREA MEJORA COMPETENCIAL'!X87=20,88,IF('ÁREA MEJORA COMPETENCIAL'!X87&lt;=2,"",T87))</f>
        <v/>
      </c>
      <c r="V87" s="64">
        <f t="shared" si="5"/>
        <v>0</v>
      </c>
      <c r="W87" s="209" t="str">
        <f>IF(ISBLANK('ÁREA MEJORA COMPETENCIAL'!R87),"",IF(U87="","",(V87-U87)))</f>
        <v/>
      </c>
      <c r="X87" s="224" t="str">
        <f>IF(ISBLANK('ÁREA MEJORA COMPETENCIAL'!R87),"",IF(U87="","VER RESULTADOS",(V87/U87)))</f>
        <v/>
      </c>
      <c r="Y87" s="354"/>
      <c r="Z87" s="38"/>
    </row>
    <row r="88" spans="1:26" s="99" customFormat="1" ht="18" customHeight="1" x14ac:dyDescent="0.3">
      <c r="A88" s="355" t="str">
        <f>IF(ISBLANK('ÁREA MEJORA COMPETENCIAL'!A88),"",'ÁREA MEJORA COMPETENCIAL'!A88:B88)</f>
        <v/>
      </c>
      <c r="B88" s="356"/>
      <c r="C88" s="181" t="str">
        <f>IF(ISBLANK('ÁREA MEJORA COMPETENCIAL'!C88),"",'ÁREA MEJORA COMPETENCIAL'!C88)</f>
        <v/>
      </c>
      <c r="D88" s="180" t="str">
        <f>IF(ISBLANK('ÁREA MEJORA COMPETENCIAL'!D88),"",'ÁREA MEJORA COMPETENCIAL'!D88)</f>
        <v/>
      </c>
      <c r="E88" s="379"/>
      <c r="F88" s="82"/>
      <c r="G88" s="51"/>
      <c r="H88" s="62">
        <f t="shared" si="0"/>
        <v>0</v>
      </c>
      <c r="I88" s="51"/>
      <c r="J88" s="51"/>
      <c r="K88" s="62">
        <f t="shared" si="1"/>
        <v>0</v>
      </c>
      <c r="L88" s="51"/>
      <c r="M88" s="51"/>
      <c r="N88" s="62">
        <f t="shared" si="2"/>
        <v>0</v>
      </c>
      <c r="O88" s="51"/>
      <c r="P88" s="51"/>
      <c r="Q88" s="63">
        <f t="shared" si="3"/>
        <v>0</v>
      </c>
      <c r="R88" s="166"/>
      <c r="S88" s="55" t="str">
        <f>IF(ISBLANK('ÁREA MEJORA COMPETENCIAL'!R88),"",(IF(ISERROR('ÁREA MEJORA COMPETENCIAL'!R88),"",('ÁREA MEJORA COMPETENCIAL'!X88)*4.44444444)))</f>
        <v/>
      </c>
      <c r="T88" s="52" t="str">
        <f>IF(ISBLANK('ÁREA MEJORA COMPETENCIAL'!R88),"",(ROUND(S88,0)))</f>
        <v/>
      </c>
      <c r="U88" s="57" t="str">
        <f>IF('ÁREA MEJORA COMPETENCIAL'!X88=20,88,IF('ÁREA MEJORA COMPETENCIAL'!X88&lt;=2,"",T88))</f>
        <v/>
      </c>
      <c r="V88" s="64">
        <f t="shared" si="5"/>
        <v>0</v>
      </c>
      <c r="W88" s="209" t="str">
        <f>IF(ISBLANK('ÁREA MEJORA COMPETENCIAL'!R88),"",IF(U88="","",(V88-U88)))</f>
        <v/>
      </c>
      <c r="X88" s="224" t="str">
        <f>IF(ISBLANK('ÁREA MEJORA COMPETENCIAL'!R88),"",IF(U88="","VER RESULTADOS",(V88/U88)))</f>
        <v/>
      </c>
      <c r="Y88" s="354"/>
      <c r="Z88" s="38"/>
    </row>
    <row r="89" spans="1:26" s="99" customFormat="1" ht="18" customHeight="1" x14ac:dyDescent="0.3">
      <c r="A89" s="355" t="str">
        <f>IF(ISBLANK('ÁREA MEJORA COMPETENCIAL'!A89),"",'ÁREA MEJORA COMPETENCIAL'!A89:B89)</f>
        <v/>
      </c>
      <c r="B89" s="356"/>
      <c r="C89" s="181" t="str">
        <f>IF(ISBLANK('ÁREA MEJORA COMPETENCIAL'!C89),"",'ÁREA MEJORA COMPETENCIAL'!C89)</f>
        <v/>
      </c>
      <c r="D89" s="180" t="str">
        <f>IF(ISBLANK('ÁREA MEJORA COMPETENCIAL'!D89),"",'ÁREA MEJORA COMPETENCIAL'!D89)</f>
        <v/>
      </c>
      <c r="E89" s="379"/>
      <c r="F89" s="53"/>
      <c r="G89" s="51"/>
      <c r="H89" s="62">
        <f t="shared" si="0"/>
        <v>0</v>
      </c>
      <c r="I89" s="51"/>
      <c r="J89" s="51"/>
      <c r="K89" s="62">
        <f t="shared" si="1"/>
        <v>0</v>
      </c>
      <c r="L89" s="51"/>
      <c r="M89" s="51"/>
      <c r="N89" s="62">
        <f t="shared" si="2"/>
        <v>0</v>
      </c>
      <c r="O89" s="51"/>
      <c r="P89" s="51"/>
      <c r="Q89" s="63">
        <f t="shared" si="3"/>
        <v>0</v>
      </c>
      <c r="R89" s="166"/>
      <c r="S89" s="55" t="str">
        <f>IF(ISBLANK('ÁREA MEJORA COMPETENCIAL'!R89),"",(IF(ISERROR('ÁREA MEJORA COMPETENCIAL'!R89),"",('ÁREA MEJORA COMPETENCIAL'!X89)*4.44444444)))</f>
        <v/>
      </c>
      <c r="T89" s="52" t="str">
        <f>IF(ISBLANK('ÁREA MEJORA COMPETENCIAL'!R89),"",(ROUND(S89,0)))</f>
        <v/>
      </c>
      <c r="U89" s="57" t="str">
        <f>IF('ÁREA MEJORA COMPETENCIAL'!X89=20,88,IF('ÁREA MEJORA COMPETENCIAL'!X89&lt;=2,"",T89))</f>
        <v/>
      </c>
      <c r="V89" s="64">
        <f t="shared" si="5"/>
        <v>0</v>
      </c>
      <c r="W89" s="209" t="str">
        <f>IF(ISBLANK('ÁREA MEJORA COMPETENCIAL'!R89),"",IF(U89="","",(V89-U89)))</f>
        <v/>
      </c>
      <c r="X89" s="224" t="str">
        <f>IF(ISBLANK('ÁREA MEJORA COMPETENCIAL'!R89),"",IF(U89="","VER RESULTADOS",(V89/U89)))</f>
        <v/>
      </c>
      <c r="Y89" s="354"/>
      <c r="Z89" s="38"/>
    </row>
    <row r="90" spans="1:26" s="99" customFormat="1" ht="18" customHeight="1" x14ac:dyDescent="0.3">
      <c r="A90" s="355" t="str">
        <f>IF(ISBLANK('ÁREA MEJORA COMPETENCIAL'!A90),"",'ÁREA MEJORA COMPETENCIAL'!A90:B90)</f>
        <v/>
      </c>
      <c r="B90" s="356"/>
      <c r="C90" s="181" t="str">
        <f>IF(ISBLANK('ÁREA MEJORA COMPETENCIAL'!C90),"",'ÁREA MEJORA COMPETENCIAL'!C90)</f>
        <v/>
      </c>
      <c r="D90" s="180" t="str">
        <f>IF(ISBLANK('ÁREA MEJORA COMPETENCIAL'!D90),"",'ÁREA MEJORA COMPETENCIAL'!D90)</f>
        <v/>
      </c>
      <c r="E90" s="379"/>
      <c r="F90" s="82"/>
      <c r="G90" s="51"/>
      <c r="H90" s="62">
        <f t="shared" si="0"/>
        <v>0</v>
      </c>
      <c r="I90" s="51"/>
      <c r="J90" s="51"/>
      <c r="K90" s="62">
        <f t="shared" si="1"/>
        <v>0</v>
      </c>
      <c r="L90" s="51"/>
      <c r="M90" s="51"/>
      <c r="N90" s="62">
        <f t="shared" si="2"/>
        <v>0</v>
      </c>
      <c r="O90" s="51"/>
      <c r="P90" s="51"/>
      <c r="Q90" s="63">
        <f t="shared" si="3"/>
        <v>0</v>
      </c>
      <c r="R90" s="166"/>
      <c r="S90" s="55" t="str">
        <f>IF(ISBLANK('ÁREA MEJORA COMPETENCIAL'!R90),"",(IF(ISERROR('ÁREA MEJORA COMPETENCIAL'!R90),"",('ÁREA MEJORA COMPETENCIAL'!X90)*4.44444444)))</f>
        <v/>
      </c>
      <c r="T90" s="52" t="str">
        <f>IF(ISBLANK('ÁREA MEJORA COMPETENCIAL'!R90),"",(ROUND(S90,0)))</f>
        <v/>
      </c>
      <c r="U90" s="57" t="str">
        <f>IF('ÁREA MEJORA COMPETENCIAL'!X90=20,88,IF('ÁREA MEJORA COMPETENCIAL'!X90&lt;=2,"",T90))</f>
        <v/>
      </c>
      <c r="V90" s="64">
        <f t="shared" si="5"/>
        <v>0</v>
      </c>
      <c r="W90" s="209" t="str">
        <f>IF(ISBLANK('ÁREA MEJORA COMPETENCIAL'!R90),"",IF(U90="","",(V90-U90)))</f>
        <v/>
      </c>
      <c r="X90" s="224" t="str">
        <f>IF(ISBLANK('ÁREA MEJORA COMPETENCIAL'!R90),"",IF(U90="","VER RESULTADOS",(V90/U90)))</f>
        <v/>
      </c>
      <c r="Y90" s="354"/>
      <c r="Z90" s="38"/>
    </row>
    <row r="91" spans="1:26" s="99" customFormat="1" ht="18" customHeight="1" x14ac:dyDescent="0.3">
      <c r="A91" s="355" t="str">
        <f>IF(ISBLANK('ÁREA MEJORA COMPETENCIAL'!A91),"",'ÁREA MEJORA COMPETENCIAL'!A91:B91)</f>
        <v/>
      </c>
      <c r="B91" s="356"/>
      <c r="C91" s="181" t="str">
        <f>IF(ISBLANK('ÁREA MEJORA COMPETENCIAL'!C91),"",'ÁREA MEJORA COMPETENCIAL'!C91)</f>
        <v/>
      </c>
      <c r="D91" s="180" t="str">
        <f>IF(ISBLANK('ÁREA MEJORA COMPETENCIAL'!D91),"",'ÁREA MEJORA COMPETENCIAL'!D91)</f>
        <v/>
      </c>
      <c r="E91" s="379"/>
      <c r="F91" s="53"/>
      <c r="G91" s="51"/>
      <c r="H91" s="62">
        <f t="shared" si="0"/>
        <v>0</v>
      </c>
      <c r="I91" s="51"/>
      <c r="J91" s="51"/>
      <c r="K91" s="62">
        <f t="shared" si="1"/>
        <v>0</v>
      </c>
      <c r="L91" s="51"/>
      <c r="M91" s="51"/>
      <c r="N91" s="62">
        <f t="shared" si="2"/>
        <v>0</v>
      </c>
      <c r="O91" s="51"/>
      <c r="P91" s="51"/>
      <c r="Q91" s="63">
        <f t="shared" si="3"/>
        <v>0</v>
      </c>
      <c r="R91" s="166"/>
      <c r="S91" s="55" t="str">
        <f>IF(ISBLANK('ÁREA MEJORA COMPETENCIAL'!R91),"",(IF(ISERROR('ÁREA MEJORA COMPETENCIAL'!R91),"",('ÁREA MEJORA COMPETENCIAL'!X91)*4.44444444)))</f>
        <v/>
      </c>
      <c r="T91" s="52" t="str">
        <f>IF(ISBLANK('ÁREA MEJORA COMPETENCIAL'!R91),"",(ROUND(S91,0)))</f>
        <v/>
      </c>
      <c r="U91" s="57" t="str">
        <f>IF('ÁREA MEJORA COMPETENCIAL'!X91=20,88,IF('ÁREA MEJORA COMPETENCIAL'!X91&lt;=2,"",T91))</f>
        <v/>
      </c>
      <c r="V91" s="64">
        <f t="shared" si="5"/>
        <v>0</v>
      </c>
      <c r="W91" s="209" t="str">
        <f>IF(ISBLANK('ÁREA MEJORA COMPETENCIAL'!R91),"",IF(U91="","",(V91-U91)))</f>
        <v/>
      </c>
      <c r="X91" s="224" t="str">
        <f>IF(ISBLANK('ÁREA MEJORA COMPETENCIAL'!R91),"",IF(U91="","VER RESULTADOS",(V91/U91)))</f>
        <v/>
      </c>
      <c r="Y91" s="354"/>
      <c r="Z91" s="38"/>
    </row>
    <row r="92" spans="1:26" s="99" customFormat="1" ht="18" customHeight="1" x14ac:dyDescent="0.3">
      <c r="A92" s="355" t="str">
        <f>IF(ISBLANK('ÁREA MEJORA COMPETENCIAL'!A92),"",'ÁREA MEJORA COMPETENCIAL'!A92:B92)</f>
        <v/>
      </c>
      <c r="B92" s="356"/>
      <c r="C92" s="181" t="str">
        <f>IF(ISBLANK('ÁREA MEJORA COMPETENCIAL'!C92),"",'ÁREA MEJORA COMPETENCIAL'!C92)</f>
        <v/>
      </c>
      <c r="D92" s="180" t="str">
        <f>IF(ISBLANK('ÁREA MEJORA COMPETENCIAL'!D92),"",'ÁREA MEJORA COMPETENCIAL'!D92)</f>
        <v/>
      </c>
      <c r="E92" s="379"/>
      <c r="F92" s="82"/>
      <c r="G92" s="51"/>
      <c r="H92" s="62">
        <f t="shared" si="0"/>
        <v>0</v>
      </c>
      <c r="I92" s="51"/>
      <c r="J92" s="51"/>
      <c r="K92" s="62">
        <f t="shared" si="1"/>
        <v>0</v>
      </c>
      <c r="L92" s="51"/>
      <c r="M92" s="51"/>
      <c r="N92" s="62">
        <f t="shared" si="2"/>
        <v>0</v>
      </c>
      <c r="O92" s="51"/>
      <c r="P92" s="51"/>
      <c r="Q92" s="63">
        <f t="shared" si="3"/>
        <v>0</v>
      </c>
      <c r="R92" s="166"/>
      <c r="S92" s="55" t="str">
        <f>IF(ISBLANK('ÁREA MEJORA COMPETENCIAL'!R92),"",(IF(ISERROR('ÁREA MEJORA COMPETENCIAL'!R92),"",('ÁREA MEJORA COMPETENCIAL'!X92)*4.44444444)))</f>
        <v/>
      </c>
      <c r="T92" s="52" t="str">
        <f>IF(ISBLANK('ÁREA MEJORA COMPETENCIAL'!R92),"",(ROUND(S92,0)))</f>
        <v/>
      </c>
      <c r="U92" s="57" t="str">
        <f>IF('ÁREA MEJORA COMPETENCIAL'!X92=20,88,IF('ÁREA MEJORA COMPETENCIAL'!X92&lt;=2,"",T92))</f>
        <v/>
      </c>
      <c r="V92" s="64">
        <f t="shared" si="5"/>
        <v>0</v>
      </c>
      <c r="W92" s="209" t="str">
        <f>IF(ISBLANK('ÁREA MEJORA COMPETENCIAL'!R92),"",IF(U92="","",(V92-U92)))</f>
        <v/>
      </c>
      <c r="X92" s="224" t="str">
        <f>IF(ISBLANK('ÁREA MEJORA COMPETENCIAL'!R92),"",IF(U92="","VER RESULTADOS",(V92/U92)))</f>
        <v/>
      </c>
      <c r="Y92" s="354"/>
      <c r="Z92" s="38"/>
    </row>
    <row r="93" spans="1:26" s="99" customFormat="1" ht="18" customHeight="1" x14ac:dyDescent="0.3">
      <c r="A93" s="355" t="str">
        <f>IF(ISBLANK('ÁREA MEJORA COMPETENCIAL'!A93),"",'ÁREA MEJORA COMPETENCIAL'!A93:B93)</f>
        <v/>
      </c>
      <c r="B93" s="356"/>
      <c r="C93" s="181" t="str">
        <f>IF(ISBLANK('ÁREA MEJORA COMPETENCIAL'!C93),"",'ÁREA MEJORA COMPETENCIAL'!C93)</f>
        <v/>
      </c>
      <c r="D93" s="180" t="str">
        <f>IF(ISBLANK('ÁREA MEJORA COMPETENCIAL'!D93),"",'ÁREA MEJORA COMPETENCIAL'!D93)</f>
        <v/>
      </c>
      <c r="E93" s="379"/>
      <c r="F93" s="53"/>
      <c r="G93" s="51"/>
      <c r="H93" s="62">
        <f t="shared" si="0"/>
        <v>0</v>
      </c>
      <c r="I93" s="51"/>
      <c r="J93" s="51"/>
      <c r="K93" s="62">
        <f t="shared" si="1"/>
        <v>0</v>
      </c>
      <c r="L93" s="51"/>
      <c r="M93" s="51"/>
      <c r="N93" s="62">
        <f t="shared" si="2"/>
        <v>0</v>
      </c>
      <c r="O93" s="51"/>
      <c r="P93" s="51"/>
      <c r="Q93" s="63">
        <f t="shared" si="3"/>
        <v>0</v>
      </c>
      <c r="R93" s="166"/>
      <c r="S93" s="55" t="str">
        <f>IF(ISBLANK('ÁREA MEJORA COMPETENCIAL'!R93),"",(IF(ISERROR('ÁREA MEJORA COMPETENCIAL'!R93),"",('ÁREA MEJORA COMPETENCIAL'!X93)*4.44444444)))</f>
        <v/>
      </c>
      <c r="T93" s="52" t="str">
        <f>IF(ISBLANK('ÁREA MEJORA COMPETENCIAL'!R93),"",(ROUND(S93,0)))</f>
        <v/>
      </c>
      <c r="U93" s="57" t="str">
        <f>IF('ÁREA MEJORA COMPETENCIAL'!X93=20,88,IF('ÁREA MEJORA COMPETENCIAL'!X93&lt;=2,"",T93))</f>
        <v/>
      </c>
      <c r="V93" s="64">
        <f t="shared" si="5"/>
        <v>0</v>
      </c>
      <c r="W93" s="209" t="str">
        <f>IF(ISBLANK('ÁREA MEJORA COMPETENCIAL'!R93),"",IF(U93="","",(V93-U93)))</f>
        <v/>
      </c>
      <c r="X93" s="224" t="str">
        <f>IF(ISBLANK('ÁREA MEJORA COMPETENCIAL'!R93),"",IF(U93="","VER RESULTADOS",(V93/U93)))</f>
        <v/>
      </c>
      <c r="Y93" s="354"/>
      <c r="Z93" s="38"/>
    </row>
    <row r="94" spans="1:26" s="99" customFormat="1" ht="18" customHeight="1" x14ac:dyDescent="0.3">
      <c r="A94" s="355" t="str">
        <f>IF(ISBLANK('ÁREA MEJORA COMPETENCIAL'!A94),"",'ÁREA MEJORA COMPETENCIAL'!A94:B94)</f>
        <v/>
      </c>
      <c r="B94" s="356"/>
      <c r="C94" s="181" t="str">
        <f>IF(ISBLANK('ÁREA MEJORA COMPETENCIAL'!C94),"",'ÁREA MEJORA COMPETENCIAL'!C94)</f>
        <v/>
      </c>
      <c r="D94" s="180" t="str">
        <f>IF(ISBLANK('ÁREA MEJORA COMPETENCIAL'!D94),"",'ÁREA MEJORA COMPETENCIAL'!D94)</f>
        <v/>
      </c>
      <c r="E94" s="379"/>
      <c r="F94" s="82"/>
      <c r="G94" s="51"/>
      <c r="H94" s="62">
        <f t="shared" si="0"/>
        <v>0</v>
      </c>
      <c r="I94" s="51"/>
      <c r="J94" s="51"/>
      <c r="K94" s="62">
        <f t="shared" si="1"/>
        <v>0</v>
      </c>
      <c r="L94" s="51"/>
      <c r="M94" s="51"/>
      <c r="N94" s="62">
        <f t="shared" si="2"/>
        <v>0</v>
      </c>
      <c r="O94" s="51"/>
      <c r="P94" s="51"/>
      <c r="Q94" s="63">
        <f t="shared" si="3"/>
        <v>0</v>
      </c>
      <c r="R94" s="166"/>
      <c r="S94" s="55" t="str">
        <f>IF(ISBLANK('ÁREA MEJORA COMPETENCIAL'!R94),"",(IF(ISERROR('ÁREA MEJORA COMPETENCIAL'!R94),"",('ÁREA MEJORA COMPETENCIAL'!X94)*4.44444444)))</f>
        <v/>
      </c>
      <c r="T94" s="52" t="str">
        <f>IF(ISBLANK('ÁREA MEJORA COMPETENCIAL'!R94),"",(ROUND(S94,0)))</f>
        <v/>
      </c>
      <c r="U94" s="57" t="str">
        <f>IF('ÁREA MEJORA COMPETENCIAL'!X94=20,88,IF('ÁREA MEJORA COMPETENCIAL'!X94&lt;=2,"",T94))</f>
        <v/>
      </c>
      <c r="V94" s="64">
        <f t="shared" si="5"/>
        <v>0</v>
      </c>
      <c r="W94" s="209" t="str">
        <f>IF(ISBLANK('ÁREA MEJORA COMPETENCIAL'!R94),"",IF(U94="","",(V94-U94)))</f>
        <v/>
      </c>
      <c r="X94" s="224" t="str">
        <f>IF(ISBLANK('ÁREA MEJORA COMPETENCIAL'!R94),"",IF(U94="","VER RESULTADOS",(V94/U94)))</f>
        <v/>
      </c>
      <c r="Y94" s="354"/>
      <c r="Z94" s="38"/>
    </row>
    <row r="95" spans="1:26" s="99" customFormat="1" ht="18" customHeight="1" x14ac:dyDescent="0.3">
      <c r="A95" s="355" t="str">
        <f>IF(ISBLANK('ÁREA MEJORA COMPETENCIAL'!A95),"",'ÁREA MEJORA COMPETENCIAL'!A95:B95)</f>
        <v/>
      </c>
      <c r="B95" s="356"/>
      <c r="C95" s="181" t="str">
        <f>IF(ISBLANK('ÁREA MEJORA COMPETENCIAL'!C95),"",'ÁREA MEJORA COMPETENCIAL'!C95)</f>
        <v/>
      </c>
      <c r="D95" s="180" t="str">
        <f>IF(ISBLANK('ÁREA MEJORA COMPETENCIAL'!D95),"",'ÁREA MEJORA COMPETENCIAL'!D95)</f>
        <v/>
      </c>
      <c r="E95" s="379"/>
      <c r="F95" s="53"/>
      <c r="G95" s="51"/>
      <c r="H95" s="62">
        <f t="shared" si="0"/>
        <v>0</v>
      </c>
      <c r="I95" s="51"/>
      <c r="J95" s="51"/>
      <c r="K95" s="62">
        <f t="shared" si="1"/>
        <v>0</v>
      </c>
      <c r="L95" s="51"/>
      <c r="M95" s="51"/>
      <c r="N95" s="62">
        <f t="shared" si="2"/>
        <v>0</v>
      </c>
      <c r="O95" s="51"/>
      <c r="P95" s="51"/>
      <c r="Q95" s="63">
        <f t="shared" si="3"/>
        <v>0</v>
      </c>
      <c r="R95" s="166"/>
      <c r="S95" s="55" t="str">
        <f>IF(ISBLANK('ÁREA MEJORA COMPETENCIAL'!R95),"",(IF(ISERROR('ÁREA MEJORA COMPETENCIAL'!R95),"",('ÁREA MEJORA COMPETENCIAL'!X95)*4.44444444)))</f>
        <v/>
      </c>
      <c r="T95" s="52" t="str">
        <f>IF(ISBLANK('ÁREA MEJORA COMPETENCIAL'!R95),"",(ROUND(S95,0)))</f>
        <v/>
      </c>
      <c r="U95" s="57" t="str">
        <f>IF('ÁREA MEJORA COMPETENCIAL'!X95=20,88,IF('ÁREA MEJORA COMPETENCIAL'!X95&lt;=2,"",T95))</f>
        <v/>
      </c>
      <c r="V95" s="64">
        <f t="shared" si="5"/>
        <v>0</v>
      </c>
      <c r="W95" s="209" t="str">
        <f>IF(ISBLANK('ÁREA MEJORA COMPETENCIAL'!R95),"",IF(U95="","",(V95-U95)))</f>
        <v/>
      </c>
      <c r="X95" s="224" t="str">
        <f>IF(ISBLANK('ÁREA MEJORA COMPETENCIAL'!R95),"",IF(U95="","VER RESULTADOS",(V95/U95)))</f>
        <v/>
      </c>
      <c r="Y95" s="354"/>
      <c r="Z95" s="38"/>
    </row>
    <row r="96" spans="1:26" s="99" customFormat="1" ht="18" customHeight="1" x14ac:dyDescent="0.3">
      <c r="A96" s="355" t="str">
        <f>IF(ISBLANK('ÁREA MEJORA COMPETENCIAL'!A96),"",'ÁREA MEJORA COMPETENCIAL'!A96:B96)</f>
        <v/>
      </c>
      <c r="B96" s="356"/>
      <c r="C96" s="181" t="str">
        <f>IF(ISBLANK('ÁREA MEJORA COMPETENCIAL'!C96),"",'ÁREA MEJORA COMPETENCIAL'!C96)</f>
        <v/>
      </c>
      <c r="D96" s="180" t="str">
        <f>IF(ISBLANK('ÁREA MEJORA COMPETENCIAL'!D96),"",'ÁREA MEJORA COMPETENCIAL'!D96)</f>
        <v/>
      </c>
      <c r="E96" s="379"/>
      <c r="F96" s="82"/>
      <c r="G96" s="51"/>
      <c r="H96" s="62">
        <f t="shared" si="0"/>
        <v>0</v>
      </c>
      <c r="I96" s="51"/>
      <c r="J96" s="51"/>
      <c r="K96" s="62">
        <f t="shared" si="1"/>
        <v>0</v>
      </c>
      <c r="L96" s="51"/>
      <c r="M96" s="51"/>
      <c r="N96" s="62">
        <f t="shared" si="2"/>
        <v>0</v>
      </c>
      <c r="O96" s="51"/>
      <c r="P96" s="51"/>
      <c r="Q96" s="63">
        <f t="shared" si="3"/>
        <v>0</v>
      </c>
      <c r="R96" s="166"/>
      <c r="S96" s="55" t="str">
        <f>IF(ISBLANK('ÁREA MEJORA COMPETENCIAL'!R96),"",(IF(ISERROR('ÁREA MEJORA COMPETENCIAL'!R96),"",('ÁREA MEJORA COMPETENCIAL'!X96)*4.44444444)))</f>
        <v/>
      </c>
      <c r="T96" s="52" t="str">
        <f>IF(ISBLANK('ÁREA MEJORA COMPETENCIAL'!R96),"",(ROUND(S96,0)))</f>
        <v/>
      </c>
      <c r="U96" s="57" t="str">
        <f>IF('ÁREA MEJORA COMPETENCIAL'!X96=20,88,IF('ÁREA MEJORA COMPETENCIAL'!X96&lt;=2,"",T96))</f>
        <v/>
      </c>
      <c r="V96" s="64">
        <f t="shared" si="5"/>
        <v>0</v>
      </c>
      <c r="W96" s="209" t="str">
        <f>IF(ISBLANK('ÁREA MEJORA COMPETENCIAL'!R96),"",IF(U96="","",(V96-U96)))</f>
        <v/>
      </c>
      <c r="X96" s="224" t="str">
        <f>IF(ISBLANK('ÁREA MEJORA COMPETENCIAL'!R96),"",IF(U96="","VER RESULTADOS",(V96/U96)))</f>
        <v/>
      </c>
      <c r="Y96" s="354"/>
      <c r="Z96" s="38"/>
    </row>
    <row r="97" spans="1:26" s="99" customFormat="1" ht="18" customHeight="1" x14ac:dyDescent="0.3">
      <c r="A97" s="355" t="str">
        <f>IF(ISBLANK('ÁREA MEJORA COMPETENCIAL'!A97),"",'ÁREA MEJORA COMPETENCIAL'!A97:B97)</f>
        <v/>
      </c>
      <c r="B97" s="356"/>
      <c r="C97" s="181" t="str">
        <f>IF(ISBLANK('ÁREA MEJORA COMPETENCIAL'!C97),"",'ÁREA MEJORA COMPETENCIAL'!C97)</f>
        <v/>
      </c>
      <c r="D97" s="180" t="str">
        <f>IF(ISBLANK('ÁREA MEJORA COMPETENCIAL'!D97),"",'ÁREA MEJORA COMPETENCIAL'!D97)</f>
        <v/>
      </c>
      <c r="E97" s="379"/>
      <c r="F97" s="53"/>
      <c r="G97" s="51"/>
      <c r="H97" s="62">
        <f t="shared" si="0"/>
        <v>0</v>
      </c>
      <c r="I97" s="51"/>
      <c r="J97" s="51"/>
      <c r="K97" s="62">
        <f t="shared" si="1"/>
        <v>0</v>
      </c>
      <c r="L97" s="51"/>
      <c r="M97" s="51"/>
      <c r="N97" s="62">
        <f t="shared" si="2"/>
        <v>0</v>
      </c>
      <c r="O97" s="51"/>
      <c r="P97" s="51"/>
      <c r="Q97" s="63">
        <f t="shared" si="3"/>
        <v>0</v>
      </c>
      <c r="R97" s="166"/>
      <c r="S97" s="55" t="str">
        <f>IF(ISBLANK('ÁREA MEJORA COMPETENCIAL'!R97),"",(IF(ISERROR('ÁREA MEJORA COMPETENCIAL'!R97),"",('ÁREA MEJORA COMPETENCIAL'!X97)*4.44444444)))</f>
        <v/>
      </c>
      <c r="T97" s="52" t="str">
        <f>IF(ISBLANK('ÁREA MEJORA COMPETENCIAL'!R97),"",(ROUND(S97,0)))</f>
        <v/>
      </c>
      <c r="U97" s="57" t="str">
        <f>IF('ÁREA MEJORA COMPETENCIAL'!X97=20,88,IF('ÁREA MEJORA COMPETENCIAL'!X97&lt;=2,"",T97))</f>
        <v/>
      </c>
      <c r="V97" s="64">
        <f t="shared" si="5"/>
        <v>0</v>
      </c>
      <c r="W97" s="209" t="str">
        <f>IF(ISBLANK('ÁREA MEJORA COMPETENCIAL'!R97),"",IF(U97="","",(V97-U97)))</f>
        <v/>
      </c>
      <c r="X97" s="224" t="str">
        <f>IF(ISBLANK('ÁREA MEJORA COMPETENCIAL'!R97),"",IF(U97="","VER RESULTADOS",(V97/U97)))</f>
        <v/>
      </c>
      <c r="Y97" s="354"/>
      <c r="Z97" s="38"/>
    </row>
    <row r="98" spans="1:26" s="99" customFormat="1" ht="18" customHeight="1" x14ac:dyDescent="0.3">
      <c r="A98" s="355" t="str">
        <f>IF(ISBLANK('ÁREA MEJORA COMPETENCIAL'!A98),"",'ÁREA MEJORA COMPETENCIAL'!A98:B98)</f>
        <v/>
      </c>
      <c r="B98" s="356"/>
      <c r="C98" s="181" t="str">
        <f>IF(ISBLANK('ÁREA MEJORA COMPETENCIAL'!C98),"",'ÁREA MEJORA COMPETENCIAL'!C98)</f>
        <v/>
      </c>
      <c r="D98" s="180" t="str">
        <f>IF(ISBLANK('ÁREA MEJORA COMPETENCIAL'!D98),"",'ÁREA MEJORA COMPETENCIAL'!D98)</f>
        <v/>
      </c>
      <c r="E98" s="379"/>
      <c r="F98" s="82"/>
      <c r="G98" s="51"/>
      <c r="H98" s="62">
        <f t="shared" si="0"/>
        <v>0</v>
      </c>
      <c r="I98" s="51"/>
      <c r="J98" s="51"/>
      <c r="K98" s="62">
        <f t="shared" si="1"/>
        <v>0</v>
      </c>
      <c r="L98" s="51"/>
      <c r="M98" s="51"/>
      <c r="N98" s="62">
        <f t="shared" si="2"/>
        <v>0</v>
      </c>
      <c r="O98" s="51"/>
      <c r="P98" s="51"/>
      <c r="Q98" s="63">
        <f t="shared" si="3"/>
        <v>0</v>
      </c>
      <c r="R98" s="166"/>
      <c r="S98" s="55" t="str">
        <f>IF(ISBLANK('ÁREA MEJORA COMPETENCIAL'!R98),"",(IF(ISERROR('ÁREA MEJORA COMPETENCIAL'!R98),"",('ÁREA MEJORA COMPETENCIAL'!X98)*4.44444444)))</f>
        <v/>
      </c>
      <c r="T98" s="52" t="str">
        <f>IF(ISBLANK('ÁREA MEJORA COMPETENCIAL'!R98),"",(ROUND(S98,0)))</f>
        <v/>
      </c>
      <c r="U98" s="57" t="str">
        <f>IF('ÁREA MEJORA COMPETENCIAL'!X98=20,88,IF('ÁREA MEJORA COMPETENCIAL'!X98&lt;=2,"",T98))</f>
        <v/>
      </c>
      <c r="V98" s="64">
        <f t="shared" si="5"/>
        <v>0</v>
      </c>
      <c r="W98" s="209" t="str">
        <f>IF(ISBLANK('ÁREA MEJORA COMPETENCIAL'!R98),"",IF(U98="","",(V98-U98)))</f>
        <v/>
      </c>
      <c r="X98" s="224" t="str">
        <f>IF(ISBLANK('ÁREA MEJORA COMPETENCIAL'!R98),"",IF(U98="","VER RESULTADOS",(V98/U98)))</f>
        <v/>
      </c>
      <c r="Y98" s="354"/>
      <c r="Z98" s="38"/>
    </row>
    <row r="99" spans="1:26" s="99" customFormat="1" ht="18" customHeight="1" x14ac:dyDescent="0.3">
      <c r="A99" s="355" t="str">
        <f>IF(ISBLANK('ÁREA MEJORA COMPETENCIAL'!A99),"",'ÁREA MEJORA COMPETENCIAL'!A99:B99)</f>
        <v/>
      </c>
      <c r="B99" s="356"/>
      <c r="C99" s="181" t="str">
        <f>IF(ISBLANK('ÁREA MEJORA COMPETENCIAL'!C99),"",'ÁREA MEJORA COMPETENCIAL'!C99)</f>
        <v/>
      </c>
      <c r="D99" s="180" t="str">
        <f>IF(ISBLANK('ÁREA MEJORA COMPETENCIAL'!D99),"",'ÁREA MEJORA COMPETENCIAL'!D99)</f>
        <v/>
      </c>
      <c r="E99" s="379"/>
      <c r="F99" s="53"/>
      <c r="G99" s="51"/>
      <c r="H99" s="62">
        <f t="shared" si="0"/>
        <v>0</v>
      </c>
      <c r="I99" s="51"/>
      <c r="J99" s="51"/>
      <c r="K99" s="62">
        <f t="shared" si="1"/>
        <v>0</v>
      </c>
      <c r="L99" s="51"/>
      <c r="M99" s="51"/>
      <c r="N99" s="62">
        <f t="shared" si="2"/>
        <v>0</v>
      </c>
      <c r="O99" s="51"/>
      <c r="P99" s="51"/>
      <c r="Q99" s="63">
        <f t="shared" si="3"/>
        <v>0</v>
      </c>
      <c r="R99" s="166"/>
      <c r="S99" s="55" t="str">
        <f>IF(ISBLANK('ÁREA MEJORA COMPETENCIAL'!R99),"",(IF(ISERROR('ÁREA MEJORA COMPETENCIAL'!R99),"",('ÁREA MEJORA COMPETENCIAL'!X99)*4.44444444)))</f>
        <v/>
      </c>
      <c r="T99" s="52" t="str">
        <f>IF(ISBLANK('ÁREA MEJORA COMPETENCIAL'!R99),"",(ROUND(S99,0)))</f>
        <v/>
      </c>
      <c r="U99" s="57" t="str">
        <f>IF('ÁREA MEJORA COMPETENCIAL'!X99=20,88,IF('ÁREA MEJORA COMPETENCIAL'!X99&lt;=2,"",T99))</f>
        <v/>
      </c>
      <c r="V99" s="64">
        <f t="shared" si="5"/>
        <v>0</v>
      </c>
      <c r="W99" s="209" t="str">
        <f>IF(ISBLANK('ÁREA MEJORA COMPETENCIAL'!R99),"",IF(U99="","",(V99-U99)))</f>
        <v/>
      </c>
      <c r="X99" s="224" t="str">
        <f>IF(ISBLANK('ÁREA MEJORA COMPETENCIAL'!R99),"",IF(U99="","VER RESULTADOS",(V99/U99)))</f>
        <v/>
      </c>
      <c r="Y99" s="354"/>
      <c r="Z99" s="38"/>
    </row>
    <row r="100" spans="1:26" s="99" customFormat="1" ht="18" customHeight="1" x14ac:dyDescent="0.3">
      <c r="A100" s="355" t="str">
        <f>IF(ISBLANK('ÁREA MEJORA COMPETENCIAL'!A100),"",'ÁREA MEJORA COMPETENCIAL'!A100:B100)</f>
        <v/>
      </c>
      <c r="B100" s="356"/>
      <c r="C100" s="181" t="str">
        <f>IF(ISBLANK('ÁREA MEJORA COMPETENCIAL'!C100),"",'ÁREA MEJORA COMPETENCIAL'!C100)</f>
        <v/>
      </c>
      <c r="D100" s="180" t="str">
        <f>IF(ISBLANK('ÁREA MEJORA COMPETENCIAL'!D100),"",'ÁREA MEJORA COMPETENCIAL'!D100)</f>
        <v/>
      </c>
      <c r="E100" s="379"/>
      <c r="F100" s="82"/>
      <c r="G100" s="51"/>
      <c r="H100" s="62">
        <f t="shared" si="0"/>
        <v>0</v>
      </c>
      <c r="I100" s="51"/>
      <c r="J100" s="51"/>
      <c r="K100" s="62">
        <f t="shared" si="1"/>
        <v>0</v>
      </c>
      <c r="L100" s="51"/>
      <c r="M100" s="51"/>
      <c r="N100" s="62">
        <f t="shared" si="2"/>
        <v>0</v>
      </c>
      <c r="O100" s="51"/>
      <c r="P100" s="51"/>
      <c r="Q100" s="63">
        <f t="shared" si="3"/>
        <v>0</v>
      </c>
      <c r="R100" s="166"/>
      <c r="S100" s="55" t="str">
        <f>IF(ISBLANK('ÁREA MEJORA COMPETENCIAL'!R100),"",(IF(ISERROR('ÁREA MEJORA COMPETENCIAL'!R100),"",('ÁREA MEJORA COMPETENCIAL'!X100)*4.44444444)))</f>
        <v/>
      </c>
      <c r="T100" s="52" t="str">
        <f>IF(ISBLANK('ÁREA MEJORA COMPETENCIAL'!R100),"",(ROUND(S100,0)))</f>
        <v/>
      </c>
      <c r="U100" s="57" t="str">
        <f>IF('ÁREA MEJORA COMPETENCIAL'!X100=20,88,IF('ÁREA MEJORA COMPETENCIAL'!X100&lt;=2,"",T100))</f>
        <v/>
      </c>
      <c r="V100" s="64">
        <f t="shared" si="5"/>
        <v>0</v>
      </c>
      <c r="W100" s="209" t="str">
        <f>IF(ISBLANK('ÁREA MEJORA COMPETENCIAL'!R100),"",IF(U100="","",(V100-U100)))</f>
        <v/>
      </c>
      <c r="X100" s="224" t="str">
        <f>IF(ISBLANK('ÁREA MEJORA COMPETENCIAL'!R100),"",IF(U100="","VER RESULTADOS",(V100/U100)))</f>
        <v/>
      </c>
      <c r="Y100" s="354"/>
      <c r="Z100" s="38"/>
    </row>
    <row r="101" spans="1:26" s="99" customFormat="1" ht="18" customHeight="1" x14ac:dyDescent="0.3">
      <c r="A101" s="355" t="str">
        <f>IF(ISBLANK('ÁREA MEJORA COMPETENCIAL'!A101),"",'ÁREA MEJORA COMPETENCIAL'!A101:B101)</f>
        <v/>
      </c>
      <c r="B101" s="356"/>
      <c r="C101" s="181" t="str">
        <f>IF(ISBLANK('ÁREA MEJORA COMPETENCIAL'!C101),"",'ÁREA MEJORA COMPETENCIAL'!C101)</f>
        <v/>
      </c>
      <c r="D101" s="180" t="str">
        <f>IF(ISBLANK('ÁREA MEJORA COMPETENCIAL'!D101),"",'ÁREA MEJORA COMPETENCIAL'!D101)</f>
        <v/>
      </c>
      <c r="E101" s="379"/>
      <c r="F101" s="53"/>
      <c r="G101" s="51"/>
      <c r="H101" s="62">
        <f t="shared" si="0"/>
        <v>0</v>
      </c>
      <c r="I101" s="51"/>
      <c r="J101" s="51"/>
      <c r="K101" s="62">
        <f t="shared" si="1"/>
        <v>0</v>
      </c>
      <c r="L101" s="51"/>
      <c r="M101" s="51"/>
      <c r="N101" s="62">
        <f t="shared" si="2"/>
        <v>0</v>
      </c>
      <c r="O101" s="51"/>
      <c r="P101" s="51"/>
      <c r="Q101" s="63">
        <f t="shared" si="3"/>
        <v>0</v>
      </c>
      <c r="R101" s="166"/>
      <c r="S101" s="55" t="str">
        <f>IF(ISBLANK('ÁREA MEJORA COMPETENCIAL'!R101),"",(IF(ISERROR('ÁREA MEJORA COMPETENCIAL'!R101),"",('ÁREA MEJORA COMPETENCIAL'!X101)*4.44444444)))</f>
        <v/>
      </c>
      <c r="T101" s="52" t="str">
        <f>IF(ISBLANK('ÁREA MEJORA COMPETENCIAL'!R101),"",(ROUND(S101,0)))</f>
        <v/>
      </c>
      <c r="U101" s="57" t="str">
        <f>IF('ÁREA MEJORA COMPETENCIAL'!X101=20,88,IF('ÁREA MEJORA COMPETENCIAL'!X101&lt;=2,"",T101))</f>
        <v/>
      </c>
      <c r="V101" s="64">
        <f t="shared" si="5"/>
        <v>0</v>
      </c>
      <c r="W101" s="209" t="str">
        <f>IF(ISBLANK('ÁREA MEJORA COMPETENCIAL'!R101),"",IF(U101="","",(V101-U101)))</f>
        <v/>
      </c>
      <c r="X101" s="224" t="str">
        <f>IF(ISBLANK('ÁREA MEJORA COMPETENCIAL'!R101),"",IF(U101="","VER RESULTADOS",(V101/U101)))</f>
        <v/>
      </c>
      <c r="Y101" s="354"/>
      <c r="Z101" s="38"/>
    </row>
    <row r="102" spans="1:26" s="99" customFormat="1" ht="18" customHeight="1" x14ac:dyDescent="0.3">
      <c r="A102" s="355" t="str">
        <f>IF(ISBLANK('ÁREA MEJORA COMPETENCIAL'!A102),"",'ÁREA MEJORA COMPETENCIAL'!A102:B102)</f>
        <v/>
      </c>
      <c r="B102" s="356"/>
      <c r="C102" s="181" t="str">
        <f>IF(ISBLANK('ÁREA MEJORA COMPETENCIAL'!C102),"",'ÁREA MEJORA COMPETENCIAL'!C102)</f>
        <v/>
      </c>
      <c r="D102" s="180" t="str">
        <f>IF(ISBLANK('ÁREA MEJORA COMPETENCIAL'!D102),"",'ÁREA MEJORA COMPETENCIAL'!D102)</f>
        <v/>
      </c>
      <c r="E102" s="379"/>
      <c r="F102" s="82"/>
      <c r="G102" s="51"/>
      <c r="H102" s="62">
        <f t="shared" si="0"/>
        <v>0</v>
      </c>
      <c r="I102" s="51"/>
      <c r="J102" s="51"/>
      <c r="K102" s="62">
        <f t="shared" si="1"/>
        <v>0</v>
      </c>
      <c r="L102" s="51"/>
      <c r="M102" s="51"/>
      <c r="N102" s="62">
        <f t="shared" si="2"/>
        <v>0</v>
      </c>
      <c r="O102" s="51"/>
      <c r="P102" s="51"/>
      <c r="Q102" s="63">
        <f t="shared" si="3"/>
        <v>0</v>
      </c>
      <c r="R102" s="166"/>
      <c r="S102" s="55" t="str">
        <f>IF(ISBLANK('ÁREA MEJORA COMPETENCIAL'!R102),"",(IF(ISERROR('ÁREA MEJORA COMPETENCIAL'!R102),"",('ÁREA MEJORA COMPETENCIAL'!X102)*4.44444444)))</f>
        <v/>
      </c>
      <c r="T102" s="52" t="str">
        <f>IF(ISBLANK('ÁREA MEJORA COMPETENCIAL'!R102),"",(ROUND(S102,0)))</f>
        <v/>
      </c>
      <c r="U102" s="57" t="str">
        <f>IF('ÁREA MEJORA COMPETENCIAL'!X102=20,88,IF('ÁREA MEJORA COMPETENCIAL'!X102&lt;=2,"",T102))</f>
        <v/>
      </c>
      <c r="V102" s="64">
        <f t="shared" si="5"/>
        <v>0</v>
      </c>
      <c r="W102" s="209" t="str">
        <f>IF(ISBLANK('ÁREA MEJORA COMPETENCIAL'!R102),"",IF(U102="","",(V102-U102)))</f>
        <v/>
      </c>
      <c r="X102" s="224" t="str">
        <f>IF(ISBLANK('ÁREA MEJORA COMPETENCIAL'!R102),"",IF(U102="","VER RESULTADOS",(V102/U102)))</f>
        <v/>
      </c>
      <c r="Y102" s="354"/>
      <c r="Z102" s="38"/>
    </row>
    <row r="103" spans="1:26" s="99" customFormat="1" ht="18" customHeight="1" x14ac:dyDescent="0.3">
      <c r="A103" s="355" t="str">
        <f>IF(ISBLANK('ÁREA MEJORA COMPETENCIAL'!A103),"",'ÁREA MEJORA COMPETENCIAL'!A103:B103)</f>
        <v/>
      </c>
      <c r="B103" s="356"/>
      <c r="C103" s="181" t="str">
        <f>IF(ISBLANK('ÁREA MEJORA COMPETENCIAL'!C103),"",'ÁREA MEJORA COMPETENCIAL'!C103)</f>
        <v/>
      </c>
      <c r="D103" s="180" t="str">
        <f>IF(ISBLANK('ÁREA MEJORA COMPETENCIAL'!D103),"",'ÁREA MEJORA COMPETENCIAL'!D103)</f>
        <v/>
      </c>
      <c r="E103" s="379"/>
      <c r="F103" s="53"/>
      <c r="G103" s="51"/>
      <c r="H103" s="62">
        <f t="shared" si="0"/>
        <v>0</v>
      </c>
      <c r="I103" s="51"/>
      <c r="J103" s="51"/>
      <c r="K103" s="62">
        <f t="shared" si="1"/>
        <v>0</v>
      </c>
      <c r="L103" s="51"/>
      <c r="M103" s="51"/>
      <c r="N103" s="62">
        <f t="shared" si="2"/>
        <v>0</v>
      </c>
      <c r="O103" s="51"/>
      <c r="P103" s="51"/>
      <c r="Q103" s="63">
        <f t="shared" si="3"/>
        <v>0</v>
      </c>
      <c r="R103" s="166"/>
      <c r="S103" s="55" t="str">
        <f>IF(ISBLANK('ÁREA MEJORA COMPETENCIAL'!R103),"",(IF(ISERROR('ÁREA MEJORA COMPETENCIAL'!R103),"",('ÁREA MEJORA COMPETENCIAL'!X103)*4.44444444)))</f>
        <v/>
      </c>
      <c r="T103" s="52" t="str">
        <f>IF(ISBLANK('ÁREA MEJORA COMPETENCIAL'!R103),"",(ROUND(S103,0)))</f>
        <v/>
      </c>
      <c r="U103" s="57" t="str">
        <f>IF('ÁREA MEJORA COMPETENCIAL'!X103=20,88,IF('ÁREA MEJORA COMPETENCIAL'!X103&lt;=2,"",T103))</f>
        <v/>
      </c>
      <c r="V103" s="64">
        <f t="shared" si="5"/>
        <v>0</v>
      </c>
      <c r="W103" s="209" t="str">
        <f>IF(ISBLANK('ÁREA MEJORA COMPETENCIAL'!R103),"",IF(U103="","",(V103-U103)))</f>
        <v/>
      </c>
      <c r="X103" s="224" t="str">
        <f>IF(ISBLANK('ÁREA MEJORA COMPETENCIAL'!R103),"",IF(U103="","VER RESULTADOS",(V103/U103)))</f>
        <v/>
      </c>
      <c r="Y103" s="354"/>
      <c r="Z103" s="38"/>
    </row>
    <row r="104" spans="1:26" s="99" customFormat="1" ht="18" customHeight="1" x14ac:dyDescent="0.3">
      <c r="A104" s="355" t="str">
        <f>IF(ISBLANK('ÁREA MEJORA COMPETENCIAL'!A104),"",'ÁREA MEJORA COMPETENCIAL'!A104:B104)</f>
        <v/>
      </c>
      <c r="B104" s="356"/>
      <c r="C104" s="181" t="str">
        <f>IF(ISBLANK('ÁREA MEJORA COMPETENCIAL'!C104),"",'ÁREA MEJORA COMPETENCIAL'!C104)</f>
        <v/>
      </c>
      <c r="D104" s="180" t="str">
        <f>IF(ISBLANK('ÁREA MEJORA COMPETENCIAL'!D104),"",'ÁREA MEJORA COMPETENCIAL'!D104)</f>
        <v/>
      </c>
      <c r="E104" s="379"/>
      <c r="F104" s="82"/>
      <c r="G104" s="51"/>
      <c r="H104" s="62">
        <f t="shared" si="0"/>
        <v>0</v>
      </c>
      <c r="I104" s="51"/>
      <c r="J104" s="51"/>
      <c r="K104" s="62">
        <f t="shared" si="1"/>
        <v>0</v>
      </c>
      <c r="L104" s="51"/>
      <c r="M104" s="51"/>
      <c r="N104" s="62">
        <f t="shared" si="2"/>
        <v>0</v>
      </c>
      <c r="O104" s="51"/>
      <c r="P104" s="51"/>
      <c r="Q104" s="63">
        <f t="shared" si="3"/>
        <v>0</v>
      </c>
      <c r="R104" s="166"/>
      <c r="S104" s="55" t="str">
        <f>IF(ISBLANK('ÁREA MEJORA COMPETENCIAL'!R104),"",(IF(ISERROR('ÁREA MEJORA COMPETENCIAL'!R104),"",('ÁREA MEJORA COMPETENCIAL'!X104)*4.44444444)))</f>
        <v/>
      </c>
      <c r="T104" s="52" t="str">
        <f>IF(ISBLANK('ÁREA MEJORA COMPETENCIAL'!R104),"",(ROUND(S104,0)))</f>
        <v/>
      </c>
      <c r="U104" s="57" t="str">
        <f>IF('ÁREA MEJORA COMPETENCIAL'!X104=20,88,IF('ÁREA MEJORA COMPETENCIAL'!X104&lt;=2,"",T104))</f>
        <v/>
      </c>
      <c r="V104" s="64">
        <f t="shared" si="5"/>
        <v>0</v>
      </c>
      <c r="W104" s="209" t="str">
        <f>IF(ISBLANK('ÁREA MEJORA COMPETENCIAL'!R104),"",IF(U104="","",(V104-U104)))</f>
        <v/>
      </c>
      <c r="X104" s="224" t="str">
        <f>IF(ISBLANK('ÁREA MEJORA COMPETENCIAL'!R104),"",IF(U104="","VER RESULTADOS",(V104/U104)))</f>
        <v/>
      </c>
      <c r="Y104" s="354"/>
      <c r="Z104" s="38"/>
    </row>
    <row r="105" spans="1:26" s="99" customFormat="1" ht="18" customHeight="1" x14ac:dyDescent="0.3">
      <c r="A105" s="355" t="str">
        <f>IF(ISBLANK('ÁREA MEJORA COMPETENCIAL'!A105),"",'ÁREA MEJORA COMPETENCIAL'!A105:B105)</f>
        <v/>
      </c>
      <c r="B105" s="356"/>
      <c r="C105" s="181" t="str">
        <f>IF(ISBLANK('ÁREA MEJORA COMPETENCIAL'!C105),"",'ÁREA MEJORA COMPETENCIAL'!C105)</f>
        <v/>
      </c>
      <c r="D105" s="180" t="str">
        <f>IF(ISBLANK('ÁREA MEJORA COMPETENCIAL'!D105),"",'ÁREA MEJORA COMPETENCIAL'!D105)</f>
        <v/>
      </c>
      <c r="E105" s="379"/>
      <c r="F105" s="53"/>
      <c r="G105" s="51"/>
      <c r="H105" s="62">
        <f t="shared" si="0"/>
        <v>0</v>
      </c>
      <c r="I105" s="51"/>
      <c r="J105" s="51"/>
      <c r="K105" s="62">
        <f t="shared" si="1"/>
        <v>0</v>
      </c>
      <c r="L105" s="51"/>
      <c r="M105" s="51"/>
      <c r="N105" s="62">
        <f t="shared" si="2"/>
        <v>0</v>
      </c>
      <c r="O105" s="51"/>
      <c r="P105" s="51"/>
      <c r="Q105" s="63">
        <f t="shared" si="3"/>
        <v>0</v>
      </c>
      <c r="R105" s="166"/>
      <c r="S105" s="55" t="str">
        <f>IF(ISBLANK('ÁREA MEJORA COMPETENCIAL'!R105),"",(IF(ISERROR('ÁREA MEJORA COMPETENCIAL'!R105),"",('ÁREA MEJORA COMPETENCIAL'!X105)*4.44444444)))</f>
        <v/>
      </c>
      <c r="T105" s="52" t="str">
        <f>IF(ISBLANK('ÁREA MEJORA COMPETENCIAL'!R105),"",(ROUND(S105,0)))</f>
        <v/>
      </c>
      <c r="U105" s="57" t="str">
        <f>IF('ÁREA MEJORA COMPETENCIAL'!X105=20,88,IF('ÁREA MEJORA COMPETENCIAL'!X105&lt;=2,"",T105))</f>
        <v/>
      </c>
      <c r="V105" s="64">
        <f t="shared" si="5"/>
        <v>0</v>
      </c>
      <c r="W105" s="209" t="str">
        <f>IF(ISBLANK('ÁREA MEJORA COMPETENCIAL'!R105),"",IF(U105="","",(V105-U105)))</f>
        <v/>
      </c>
      <c r="X105" s="224" t="str">
        <f>IF(ISBLANK('ÁREA MEJORA COMPETENCIAL'!R105),"",IF(U105="","VER RESULTADOS",(V105/U105)))</f>
        <v/>
      </c>
      <c r="Y105" s="354"/>
      <c r="Z105" s="38"/>
    </row>
    <row r="106" spans="1:26" s="99" customFormat="1" ht="18.75" customHeight="1" x14ac:dyDescent="0.3">
      <c r="A106" s="355" t="str">
        <f>IF(ISBLANK('ÁREA MEJORA COMPETENCIAL'!A106),"",'ÁREA MEJORA COMPETENCIAL'!A106:B106)</f>
        <v/>
      </c>
      <c r="B106" s="356"/>
      <c r="C106" s="181" t="str">
        <f>IF(ISBLANK('ÁREA MEJORA COMPETENCIAL'!C106),"",'ÁREA MEJORA COMPETENCIAL'!C106)</f>
        <v/>
      </c>
      <c r="D106" s="180" t="str">
        <f>IF(ISBLANK('ÁREA MEJORA COMPETENCIAL'!D106),"",'ÁREA MEJORA COMPETENCIAL'!D106)</f>
        <v/>
      </c>
      <c r="E106" s="379"/>
      <c r="F106" s="82"/>
      <c r="G106" s="51"/>
      <c r="H106" s="62">
        <f t="shared" si="0"/>
        <v>0</v>
      </c>
      <c r="I106" s="51"/>
      <c r="J106" s="51"/>
      <c r="K106" s="62">
        <f t="shared" si="1"/>
        <v>0</v>
      </c>
      <c r="L106" s="51"/>
      <c r="M106" s="51"/>
      <c r="N106" s="62">
        <f t="shared" si="2"/>
        <v>0</v>
      </c>
      <c r="O106" s="51"/>
      <c r="P106" s="51"/>
      <c r="Q106" s="63">
        <f t="shared" si="3"/>
        <v>0</v>
      </c>
      <c r="R106" s="166"/>
      <c r="S106" s="55" t="str">
        <f>IF(ISBLANK('ÁREA MEJORA COMPETENCIAL'!R106),"",(IF(ISERROR('ÁREA MEJORA COMPETENCIAL'!R106),"",('ÁREA MEJORA COMPETENCIAL'!X106)*4.44444444)))</f>
        <v/>
      </c>
      <c r="T106" s="52" t="str">
        <f>IF(ISBLANK('ÁREA MEJORA COMPETENCIAL'!R106),"",(ROUND(S106,0)))</f>
        <v/>
      </c>
      <c r="U106" s="57" t="str">
        <f>IF('ÁREA MEJORA COMPETENCIAL'!X106=20,88,IF('ÁREA MEJORA COMPETENCIAL'!X106&lt;=2,"",T106))</f>
        <v/>
      </c>
      <c r="V106" s="64">
        <f t="shared" si="5"/>
        <v>0</v>
      </c>
      <c r="W106" s="209" t="str">
        <f>IF(ISBLANK('ÁREA MEJORA COMPETENCIAL'!R106),"",IF(U106="","",(V106-U106)))</f>
        <v/>
      </c>
      <c r="X106" s="224" t="str">
        <f>IF(ISBLANK('ÁREA MEJORA COMPETENCIAL'!R106),"",IF(U106="","VER RESULTADOS",(V106/U106)))</f>
        <v/>
      </c>
      <c r="Y106" s="354"/>
      <c r="Z106" s="38"/>
    </row>
    <row r="107" spans="1:26" s="99" customFormat="1" ht="18.75" customHeight="1" x14ac:dyDescent="0.3">
      <c r="A107" s="355" t="str">
        <f>IF(ISBLANK('ÁREA MEJORA COMPETENCIAL'!A107),"",'ÁREA MEJORA COMPETENCIAL'!A107:B107)</f>
        <v/>
      </c>
      <c r="B107" s="356"/>
      <c r="C107" s="181" t="str">
        <f>IF(ISBLANK('ÁREA MEJORA COMPETENCIAL'!C107),"",'ÁREA MEJORA COMPETENCIAL'!C107)</f>
        <v/>
      </c>
      <c r="D107" s="180" t="str">
        <f>IF(ISBLANK('ÁREA MEJORA COMPETENCIAL'!D107),"",'ÁREA MEJORA COMPETENCIAL'!D107)</f>
        <v/>
      </c>
      <c r="E107" s="379"/>
      <c r="F107" s="53"/>
      <c r="G107" s="51"/>
      <c r="H107" s="62">
        <f t="shared" si="0"/>
        <v>0</v>
      </c>
      <c r="I107" s="51"/>
      <c r="J107" s="51"/>
      <c r="K107" s="62">
        <f t="shared" si="1"/>
        <v>0</v>
      </c>
      <c r="L107" s="51"/>
      <c r="M107" s="51"/>
      <c r="N107" s="62">
        <f t="shared" si="2"/>
        <v>0</v>
      </c>
      <c r="O107" s="51"/>
      <c r="P107" s="51"/>
      <c r="Q107" s="63">
        <f t="shared" si="3"/>
        <v>0</v>
      </c>
      <c r="R107" s="166"/>
      <c r="S107" s="55" t="str">
        <f>IF(ISBLANK('ÁREA MEJORA COMPETENCIAL'!R107),"",(IF(ISERROR('ÁREA MEJORA COMPETENCIAL'!R107),"",('ÁREA MEJORA COMPETENCIAL'!X107)*4.44444444)))</f>
        <v/>
      </c>
      <c r="T107" s="52" t="str">
        <f>IF(ISBLANK('ÁREA MEJORA COMPETENCIAL'!R107),"",(ROUND(S107,0)))</f>
        <v/>
      </c>
      <c r="U107" s="57" t="str">
        <f>IF('ÁREA MEJORA COMPETENCIAL'!X107=20,88,IF('ÁREA MEJORA COMPETENCIAL'!X107&lt;=2,"",T107))</f>
        <v/>
      </c>
      <c r="V107" s="64">
        <f t="shared" si="5"/>
        <v>0</v>
      </c>
      <c r="W107" s="209" t="str">
        <f>IF(ISBLANK('ÁREA MEJORA COMPETENCIAL'!R107),"",IF(U107="","",(V107-U107)))</f>
        <v/>
      </c>
      <c r="X107" s="224" t="str">
        <f>IF(ISBLANK('ÁREA MEJORA COMPETENCIAL'!R107),"",IF(U107="","VER RESULTADOS",(V107/U107)))</f>
        <v/>
      </c>
      <c r="Y107" s="354"/>
      <c r="Z107" s="38"/>
    </row>
    <row r="108" spans="1:26" s="99" customFormat="1" ht="18.75" customHeight="1" x14ac:dyDescent="0.3">
      <c r="A108" s="355" t="str">
        <f>IF(ISBLANK('ÁREA MEJORA COMPETENCIAL'!A108),"",'ÁREA MEJORA COMPETENCIAL'!A108:B108)</f>
        <v/>
      </c>
      <c r="B108" s="356"/>
      <c r="C108" s="181" t="str">
        <f>IF(ISBLANK('ÁREA MEJORA COMPETENCIAL'!C108),"",'ÁREA MEJORA COMPETENCIAL'!C108)</f>
        <v/>
      </c>
      <c r="D108" s="180" t="str">
        <f>IF(ISBLANK('ÁREA MEJORA COMPETENCIAL'!D108),"",'ÁREA MEJORA COMPETENCIAL'!D108)</f>
        <v/>
      </c>
      <c r="E108" s="379"/>
      <c r="F108" s="82"/>
      <c r="G108" s="51"/>
      <c r="H108" s="62">
        <f t="shared" si="0"/>
        <v>0</v>
      </c>
      <c r="I108" s="51"/>
      <c r="J108" s="51"/>
      <c r="K108" s="62">
        <f t="shared" si="1"/>
        <v>0</v>
      </c>
      <c r="L108" s="51"/>
      <c r="M108" s="51"/>
      <c r="N108" s="62">
        <f t="shared" si="2"/>
        <v>0</v>
      </c>
      <c r="O108" s="51"/>
      <c r="P108" s="51"/>
      <c r="Q108" s="63">
        <f t="shared" si="3"/>
        <v>0</v>
      </c>
      <c r="R108" s="166"/>
      <c r="S108" s="55" t="str">
        <f>IF(ISBLANK('ÁREA MEJORA COMPETENCIAL'!R108),"",(IF(ISERROR('ÁREA MEJORA COMPETENCIAL'!R108),"",('ÁREA MEJORA COMPETENCIAL'!X108)*4.44444444)))</f>
        <v/>
      </c>
      <c r="T108" s="52" t="str">
        <f>IF(ISBLANK('ÁREA MEJORA COMPETENCIAL'!R108),"",(ROUND(S108,0)))</f>
        <v/>
      </c>
      <c r="U108" s="57" t="str">
        <f>IF('ÁREA MEJORA COMPETENCIAL'!X108=20,88,IF('ÁREA MEJORA COMPETENCIAL'!X108&lt;=2,"",T108))</f>
        <v/>
      </c>
      <c r="V108" s="64">
        <f t="shared" si="5"/>
        <v>0</v>
      </c>
      <c r="W108" s="209" t="str">
        <f>IF(ISBLANK('ÁREA MEJORA COMPETENCIAL'!R108),"",IF(U108="","",(V108-U108)))</f>
        <v/>
      </c>
      <c r="X108" s="224" t="str">
        <f>IF(ISBLANK('ÁREA MEJORA COMPETENCIAL'!R108),"",IF(U108="","VER RESULTADOS",(V108/U108)))</f>
        <v/>
      </c>
      <c r="Y108" s="354"/>
      <c r="Z108" s="38"/>
    </row>
    <row r="109" spans="1:26" s="99" customFormat="1" ht="18.75" customHeight="1" x14ac:dyDescent="0.3">
      <c r="A109" s="355" t="str">
        <f>IF(ISBLANK('ÁREA MEJORA COMPETENCIAL'!A109),"",'ÁREA MEJORA COMPETENCIAL'!A109:B109)</f>
        <v/>
      </c>
      <c r="B109" s="356"/>
      <c r="C109" s="181" t="str">
        <f>IF(ISBLANK('ÁREA MEJORA COMPETENCIAL'!C109),"",'ÁREA MEJORA COMPETENCIAL'!C109)</f>
        <v/>
      </c>
      <c r="D109" s="180" t="str">
        <f>IF(ISBLANK('ÁREA MEJORA COMPETENCIAL'!D109),"",'ÁREA MEJORA COMPETENCIAL'!D109)</f>
        <v/>
      </c>
      <c r="E109" s="379"/>
      <c r="F109" s="53"/>
      <c r="G109" s="51"/>
      <c r="H109" s="62">
        <f t="shared" si="0"/>
        <v>0</v>
      </c>
      <c r="I109" s="51"/>
      <c r="J109" s="51"/>
      <c r="K109" s="62">
        <f t="shared" si="1"/>
        <v>0</v>
      </c>
      <c r="L109" s="51"/>
      <c r="M109" s="51"/>
      <c r="N109" s="62">
        <f t="shared" si="2"/>
        <v>0</v>
      </c>
      <c r="O109" s="51"/>
      <c r="P109" s="51"/>
      <c r="Q109" s="63">
        <f t="shared" si="3"/>
        <v>0</v>
      </c>
      <c r="R109" s="166"/>
      <c r="S109" s="55" t="str">
        <f>IF(ISBLANK('ÁREA MEJORA COMPETENCIAL'!R109),"",(IF(ISERROR('ÁREA MEJORA COMPETENCIAL'!R109),"",('ÁREA MEJORA COMPETENCIAL'!X109)*4.44444444)))</f>
        <v/>
      </c>
      <c r="T109" s="52" t="str">
        <f>IF(ISBLANK('ÁREA MEJORA COMPETENCIAL'!R109),"",(ROUND(S109,0)))</f>
        <v/>
      </c>
      <c r="U109" s="57" t="str">
        <f>IF('ÁREA MEJORA COMPETENCIAL'!X109=20,88,IF('ÁREA MEJORA COMPETENCIAL'!X109&lt;=2,"",T109))</f>
        <v/>
      </c>
      <c r="V109" s="64">
        <f t="shared" si="5"/>
        <v>0</v>
      </c>
      <c r="W109" s="209" t="str">
        <f>IF(ISBLANK('ÁREA MEJORA COMPETENCIAL'!R109),"",IF(U109="","",(V109-U109)))</f>
        <v/>
      </c>
      <c r="X109" s="224" t="str">
        <f>IF(ISBLANK('ÁREA MEJORA COMPETENCIAL'!R109),"",IF(U109="","VER RESULTADOS",(V109/U109)))</f>
        <v/>
      </c>
      <c r="Y109" s="354"/>
      <c r="Z109" s="38"/>
    </row>
    <row r="110" spans="1:26" s="99" customFormat="1" ht="18.75" customHeight="1" x14ac:dyDescent="0.3">
      <c r="A110" s="355" t="str">
        <f>IF(ISBLANK('ÁREA MEJORA COMPETENCIAL'!A110),"",'ÁREA MEJORA COMPETENCIAL'!A110:B110)</f>
        <v/>
      </c>
      <c r="B110" s="356"/>
      <c r="C110" s="181" t="str">
        <f>IF(ISBLANK('ÁREA MEJORA COMPETENCIAL'!C110),"",'ÁREA MEJORA COMPETENCIAL'!C110)</f>
        <v/>
      </c>
      <c r="D110" s="180" t="str">
        <f>IF(ISBLANK('ÁREA MEJORA COMPETENCIAL'!D110),"",'ÁREA MEJORA COMPETENCIAL'!D110)</f>
        <v/>
      </c>
      <c r="E110" s="379"/>
      <c r="F110" s="82"/>
      <c r="G110" s="51"/>
      <c r="H110" s="62">
        <f t="shared" si="0"/>
        <v>0</v>
      </c>
      <c r="I110" s="51"/>
      <c r="J110" s="51"/>
      <c r="K110" s="62">
        <f t="shared" si="1"/>
        <v>0</v>
      </c>
      <c r="L110" s="51"/>
      <c r="M110" s="51"/>
      <c r="N110" s="62">
        <f t="shared" si="2"/>
        <v>0</v>
      </c>
      <c r="O110" s="51"/>
      <c r="P110" s="51"/>
      <c r="Q110" s="63">
        <f t="shared" si="3"/>
        <v>0</v>
      </c>
      <c r="R110" s="166"/>
      <c r="S110" s="55" t="str">
        <f>IF(ISBLANK('ÁREA MEJORA COMPETENCIAL'!R110),"",(IF(ISERROR('ÁREA MEJORA COMPETENCIAL'!R110),"",('ÁREA MEJORA COMPETENCIAL'!X110)*4.44444444)))</f>
        <v/>
      </c>
      <c r="T110" s="52" t="str">
        <f>IF(ISBLANK('ÁREA MEJORA COMPETENCIAL'!R110),"",(ROUND(S110,0)))</f>
        <v/>
      </c>
      <c r="U110" s="57" t="str">
        <f>IF('ÁREA MEJORA COMPETENCIAL'!X110=20,88,IF('ÁREA MEJORA COMPETENCIAL'!X110&lt;=2,"",T110))</f>
        <v/>
      </c>
      <c r="V110" s="64">
        <f t="shared" si="5"/>
        <v>0</v>
      </c>
      <c r="W110" s="209" t="str">
        <f>IF(ISBLANK('ÁREA MEJORA COMPETENCIAL'!R110),"",IF(U110="","",(V110-U110)))</f>
        <v/>
      </c>
      <c r="X110" s="224" t="str">
        <f>IF(ISBLANK('ÁREA MEJORA COMPETENCIAL'!R110),"",IF(U110="","VER RESULTADOS",(V110/U110)))</f>
        <v/>
      </c>
      <c r="Y110" s="354"/>
      <c r="Z110" s="38"/>
    </row>
    <row r="111" spans="1:26" s="99" customFormat="1" ht="18.75" customHeight="1" x14ac:dyDescent="0.3">
      <c r="A111" s="355" t="str">
        <f>IF(ISBLANK('ÁREA MEJORA COMPETENCIAL'!A111),"",'ÁREA MEJORA COMPETENCIAL'!A111:B111)</f>
        <v/>
      </c>
      <c r="B111" s="356"/>
      <c r="C111" s="181" t="str">
        <f>IF(ISBLANK('ÁREA MEJORA COMPETENCIAL'!C111),"",'ÁREA MEJORA COMPETENCIAL'!C111)</f>
        <v/>
      </c>
      <c r="D111" s="180" t="str">
        <f>IF(ISBLANK('ÁREA MEJORA COMPETENCIAL'!D111),"",'ÁREA MEJORA COMPETENCIAL'!D111)</f>
        <v/>
      </c>
      <c r="E111" s="379"/>
      <c r="F111" s="53"/>
      <c r="G111" s="51"/>
      <c r="H111" s="62">
        <f t="shared" si="0"/>
        <v>0</v>
      </c>
      <c r="I111" s="51"/>
      <c r="J111" s="51"/>
      <c r="K111" s="62">
        <f t="shared" si="1"/>
        <v>0</v>
      </c>
      <c r="L111" s="51"/>
      <c r="M111" s="51"/>
      <c r="N111" s="62">
        <f t="shared" si="2"/>
        <v>0</v>
      </c>
      <c r="O111" s="51"/>
      <c r="P111" s="51"/>
      <c r="Q111" s="63">
        <f t="shared" si="3"/>
        <v>0</v>
      </c>
      <c r="R111" s="166"/>
      <c r="S111" s="55" t="str">
        <f>IF(ISBLANK('ÁREA MEJORA COMPETENCIAL'!R111),"",(IF(ISERROR('ÁREA MEJORA COMPETENCIAL'!R111),"",('ÁREA MEJORA COMPETENCIAL'!X111)*4.44444444)))</f>
        <v/>
      </c>
      <c r="T111" s="52" t="str">
        <f>IF(ISBLANK('ÁREA MEJORA COMPETENCIAL'!R111),"",(ROUND(S111,0)))</f>
        <v/>
      </c>
      <c r="U111" s="57" t="str">
        <f>IF('ÁREA MEJORA COMPETENCIAL'!X111=20,88,IF('ÁREA MEJORA COMPETENCIAL'!X111&lt;=2,"",T111))</f>
        <v/>
      </c>
      <c r="V111" s="64">
        <f t="shared" si="5"/>
        <v>0</v>
      </c>
      <c r="W111" s="209" t="str">
        <f>IF(ISBLANK('ÁREA MEJORA COMPETENCIAL'!R111),"",IF(U111="","",(V111-U111)))</f>
        <v/>
      </c>
      <c r="X111" s="224" t="str">
        <f>IF(ISBLANK('ÁREA MEJORA COMPETENCIAL'!R111),"",IF(U111="","VER RESULTADOS",(V111/U111)))</f>
        <v/>
      </c>
      <c r="Y111" s="354"/>
      <c r="Z111" s="38"/>
    </row>
    <row r="112" spans="1:26" s="99" customFormat="1" ht="18.75" customHeight="1" x14ac:dyDescent="0.3">
      <c r="A112" s="355" t="str">
        <f>IF(ISBLANK('ÁREA MEJORA COMPETENCIAL'!A112),"",'ÁREA MEJORA COMPETENCIAL'!A112:B112)</f>
        <v/>
      </c>
      <c r="B112" s="356"/>
      <c r="C112" s="181" t="str">
        <f>IF(ISBLANK('ÁREA MEJORA COMPETENCIAL'!C112),"",'ÁREA MEJORA COMPETENCIAL'!C112)</f>
        <v/>
      </c>
      <c r="D112" s="180" t="str">
        <f>IF(ISBLANK('ÁREA MEJORA COMPETENCIAL'!D112),"",'ÁREA MEJORA COMPETENCIAL'!D112)</f>
        <v/>
      </c>
      <c r="E112" s="379"/>
      <c r="F112" s="82"/>
      <c r="G112" s="51"/>
      <c r="H112" s="62">
        <f t="shared" si="0"/>
        <v>0</v>
      </c>
      <c r="I112" s="51"/>
      <c r="J112" s="51"/>
      <c r="K112" s="62">
        <f t="shared" si="1"/>
        <v>0</v>
      </c>
      <c r="L112" s="51"/>
      <c r="M112" s="51"/>
      <c r="N112" s="62">
        <f t="shared" si="2"/>
        <v>0</v>
      </c>
      <c r="O112" s="51"/>
      <c r="P112" s="51"/>
      <c r="Q112" s="63">
        <f t="shared" si="3"/>
        <v>0</v>
      </c>
      <c r="R112" s="166"/>
      <c r="S112" s="55" t="str">
        <f>IF(ISBLANK('ÁREA MEJORA COMPETENCIAL'!R112),"",(IF(ISERROR('ÁREA MEJORA COMPETENCIAL'!R112),"",('ÁREA MEJORA COMPETENCIAL'!X112)*4.44444444)))</f>
        <v/>
      </c>
      <c r="T112" s="52" t="str">
        <f>IF(ISBLANK('ÁREA MEJORA COMPETENCIAL'!R112),"",(ROUND(S112,0)))</f>
        <v/>
      </c>
      <c r="U112" s="57" t="str">
        <f>IF('ÁREA MEJORA COMPETENCIAL'!X112=20,88,IF('ÁREA MEJORA COMPETENCIAL'!X112&lt;=2,"",T112))</f>
        <v/>
      </c>
      <c r="V112" s="64">
        <f t="shared" si="5"/>
        <v>0</v>
      </c>
      <c r="W112" s="209" t="str">
        <f>IF(ISBLANK('ÁREA MEJORA COMPETENCIAL'!R112),"",IF(U112="","",(V112-U112)))</f>
        <v/>
      </c>
      <c r="X112" s="224" t="str">
        <f>IF(ISBLANK('ÁREA MEJORA COMPETENCIAL'!R112),"",IF(U112="","VER RESULTADOS",(V112/U112)))</f>
        <v/>
      </c>
      <c r="Y112" s="354"/>
      <c r="Z112" s="38"/>
    </row>
    <row r="113" spans="1:26" s="99" customFormat="1" ht="18.75" customHeight="1" x14ac:dyDescent="0.3">
      <c r="A113" s="355" t="str">
        <f>IF(ISBLANK('ÁREA MEJORA COMPETENCIAL'!A113),"",'ÁREA MEJORA COMPETENCIAL'!A113:B113)</f>
        <v/>
      </c>
      <c r="B113" s="356"/>
      <c r="C113" s="181" t="str">
        <f>IF(ISBLANK('ÁREA MEJORA COMPETENCIAL'!C113),"",'ÁREA MEJORA COMPETENCIAL'!C113)</f>
        <v/>
      </c>
      <c r="D113" s="180" t="str">
        <f>IF(ISBLANK('ÁREA MEJORA COMPETENCIAL'!D113),"",'ÁREA MEJORA COMPETENCIAL'!D113)</f>
        <v/>
      </c>
      <c r="E113" s="379"/>
      <c r="F113" s="53"/>
      <c r="G113" s="51"/>
      <c r="H113" s="62">
        <f t="shared" si="0"/>
        <v>0</v>
      </c>
      <c r="I113" s="51"/>
      <c r="J113" s="51"/>
      <c r="K113" s="62">
        <f t="shared" si="1"/>
        <v>0</v>
      </c>
      <c r="L113" s="51"/>
      <c r="M113" s="51"/>
      <c r="N113" s="62">
        <f t="shared" si="2"/>
        <v>0</v>
      </c>
      <c r="O113" s="51"/>
      <c r="P113" s="51"/>
      <c r="Q113" s="63">
        <f t="shared" si="3"/>
        <v>0</v>
      </c>
      <c r="R113" s="166"/>
      <c r="S113" s="55" t="str">
        <f>IF(ISBLANK('ÁREA MEJORA COMPETENCIAL'!R113),"",(IF(ISERROR('ÁREA MEJORA COMPETENCIAL'!R113),"",('ÁREA MEJORA COMPETENCIAL'!X113)*4.44444444)))</f>
        <v/>
      </c>
      <c r="T113" s="52" t="str">
        <f>IF(ISBLANK('ÁREA MEJORA COMPETENCIAL'!R113),"",(ROUND(S113,0)))</f>
        <v/>
      </c>
      <c r="U113" s="57" t="str">
        <f>IF('ÁREA MEJORA COMPETENCIAL'!X113=20,88,IF('ÁREA MEJORA COMPETENCIAL'!X113&lt;=2,"",T113))</f>
        <v/>
      </c>
      <c r="V113" s="64">
        <f t="shared" si="5"/>
        <v>0</v>
      </c>
      <c r="W113" s="209" t="str">
        <f>IF(ISBLANK('ÁREA MEJORA COMPETENCIAL'!R113),"",IF(U113="","",(V113-U113)))</f>
        <v/>
      </c>
      <c r="X113" s="224" t="str">
        <f>IF(ISBLANK('ÁREA MEJORA COMPETENCIAL'!R113),"",IF(U113="","VER RESULTADOS",(V113/U113)))</f>
        <v/>
      </c>
      <c r="Y113" s="354"/>
      <c r="Z113" s="38"/>
    </row>
    <row r="114" spans="1:26" s="99" customFormat="1" ht="18.75" customHeight="1" x14ac:dyDescent="0.3">
      <c r="A114" s="355" t="str">
        <f>IF(ISBLANK('ÁREA MEJORA COMPETENCIAL'!A114),"",'ÁREA MEJORA COMPETENCIAL'!A114:B114)</f>
        <v/>
      </c>
      <c r="B114" s="356"/>
      <c r="C114" s="181" t="str">
        <f>IF(ISBLANK('ÁREA MEJORA COMPETENCIAL'!C114),"",'ÁREA MEJORA COMPETENCIAL'!C114)</f>
        <v/>
      </c>
      <c r="D114" s="180" t="str">
        <f>IF(ISBLANK('ÁREA MEJORA COMPETENCIAL'!D114),"",'ÁREA MEJORA COMPETENCIAL'!D114)</f>
        <v/>
      </c>
      <c r="E114" s="379"/>
      <c r="F114" s="82"/>
      <c r="G114" s="51"/>
      <c r="H114" s="62">
        <f t="shared" si="0"/>
        <v>0</v>
      </c>
      <c r="I114" s="51"/>
      <c r="J114" s="51"/>
      <c r="K114" s="62">
        <f t="shared" si="1"/>
        <v>0</v>
      </c>
      <c r="L114" s="51"/>
      <c r="M114" s="51"/>
      <c r="N114" s="62">
        <f t="shared" si="2"/>
        <v>0</v>
      </c>
      <c r="O114" s="51"/>
      <c r="P114" s="51"/>
      <c r="Q114" s="63">
        <f t="shared" si="3"/>
        <v>0</v>
      </c>
      <c r="R114" s="166"/>
      <c r="S114" s="55" t="str">
        <f>IF(ISBLANK('ÁREA MEJORA COMPETENCIAL'!R114),"",(IF(ISERROR('ÁREA MEJORA COMPETENCIAL'!R114),"",('ÁREA MEJORA COMPETENCIAL'!X114)*4.44444444)))</f>
        <v/>
      </c>
      <c r="T114" s="52" t="str">
        <f>IF(ISBLANK('ÁREA MEJORA COMPETENCIAL'!R114),"",(ROUND(S114,0)))</f>
        <v/>
      </c>
      <c r="U114" s="57" t="str">
        <f>IF('ÁREA MEJORA COMPETENCIAL'!X114=20,88,IF('ÁREA MEJORA COMPETENCIAL'!X114&lt;=2,"",T114))</f>
        <v/>
      </c>
      <c r="V114" s="64">
        <f t="shared" si="5"/>
        <v>0</v>
      </c>
      <c r="W114" s="209" t="str">
        <f>IF(ISBLANK('ÁREA MEJORA COMPETENCIAL'!R114),"",IF(U114="","",(V114-U114)))</f>
        <v/>
      </c>
      <c r="X114" s="224" t="str">
        <f>IF(ISBLANK('ÁREA MEJORA COMPETENCIAL'!R114),"",IF(U114="","VER RESULTADOS",(V114/U114)))</f>
        <v/>
      </c>
      <c r="Y114" s="354"/>
      <c r="Z114" s="38"/>
    </row>
    <row r="115" spans="1:26" s="99" customFormat="1" ht="18.75" customHeight="1" x14ac:dyDescent="0.3">
      <c r="A115" s="355" t="str">
        <f>IF(ISBLANK('ÁREA MEJORA COMPETENCIAL'!A115),"",'ÁREA MEJORA COMPETENCIAL'!A115:B115)</f>
        <v/>
      </c>
      <c r="B115" s="356"/>
      <c r="C115" s="181" t="str">
        <f>IF(ISBLANK('ÁREA MEJORA COMPETENCIAL'!C115),"",'ÁREA MEJORA COMPETENCIAL'!C115)</f>
        <v/>
      </c>
      <c r="D115" s="180" t="str">
        <f>IF(ISBLANK('ÁREA MEJORA COMPETENCIAL'!D115),"",'ÁREA MEJORA COMPETENCIAL'!D115)</f>
        <v/>
      </c>
      <c r="E115" s="379"/>
      <c r="F115" s="53"/>
      <c r="G115" s="51"/>
      <c r="H115" s="62">
        <f t="shared" si="0"/>
        <v>0</v>
      </c>
      <c r="I115" s="51"/>
      <c r="J115" s="51"/>
      <c r="K115" s="62">
        <f t="shared" si="1"/>
        <v>0</v>
      </c>
      <c r="L115" s="51"/>
      <c r="M115" s="51"/>
      <c r="N115" s="62">
        <f t="shared" si="2"/>
        <v>0</v>
      </c>
      <c r="O115" s="51"/>
      <c r="P115" s="51"/>
      <c r="Q115" s="63">
        <f t="shared" si="3"/>
        <v>0</v>
      </c>
      <c r="R115" s="166"/>
      <c r="S115" s="55" t="str">
        <f>IF(ISBLANK('ÁREA MEJORA COMPETENCIAL'!R115),"",(IF(ISERROR('ÁREA MEJORA COMPETENCIAL'!R115),"",('ÁREA MEJORA COMPETENCIAL'!X115)*4.44444444)))</f>
        <v/>
      </c>
      <c r="T115" s="52" t="str">
        <f>IF(ISBLANK('ÁREA MEJORA COMPETENCIAL'!R115),"",(ROUND(S115,0)))</f>
        <v/>
      </c>
      <c r="U115" s="57" t="str">
        <f>IF('ÁREA MEJORA COMPETENCIAL'!X115=20,88,IF('ÁREA MEJORA COMPETENCIAL'!X115&lt;=2,"",T115))</f>
        <v/>
      </c>
      <c r="V115" s="64">
        <f t="shared" si="5"/>
        <v>0</v>
      </c>
      <c r="W115" s="209" t="str">
        <f>IF(ISBLANK('ÁREA MEJORA COMPETENCIAL'!R115),"",IF(U115="","",(V115-U115)))</f>
        <v/>
      </c>
      <c r="X115" s="224" t="str">
        <f>IF(ISBLANK('ÁREA MEJORA COMPETENCIAL'!R115),"",IF(U115="","VER RESULTADOS",(V115/U115)))</f>
        <v/>
      </c>
      <c r="Y115" s="354"/>
      <c r="Z115" s="38"/>
    </row>
    <row r="116" spans="1:26" s="99" customFormat="1" ht="18.75" customHeight="1" x14ac:dyDescent="0.3">
      <c r="A116" s="355" t="str">
        <f>IF(ISBLANK('ÁREA MEJORA COMPETENCIAL'!A116),"",'ÁREA MEJORA COMPETENCIAL'!A116:B116)</f>
        <v/>
      </c>
      <c r="B116" s="356"/>
      <c r="C116" s="181" t="str">
        <f>IF(ISBLANK('ÁREA MEJORA COMPETENCIAL'!C116),"",'ÁREA MEJORA COMPETENCIAL'!C116)</f>
        <v/>
      </c>
      <c r="D116" s="180" t="str">
        <f>IF(ISBLANK('ÁREA MEJORA COMPETENCIAL'!D116),"",'ÁREA MEJORA COMPETENCIAL'!D116)</f>
        <v/>
      </c>
      <c r="E116" s="379"/>
      <c r="F116" s="82"/>
      <c r="G116" s="51"/>
      <c r="H116" s="62">
        <f t="shared" si="0"/>
        <v>0</v>
      </c>
      <c r="I116" s="51"/>
      <c r="J116" s="51"/>
      <c r="K116" s="62">
        <f t="shared" si="1"/>
        <v>0</v>
      </c>
      <c r="L116" s="51"/>
      <c r="M116" s="51"/>
      <c r="N116" s="62">
        <f t="shared" si="2"/>
        <v>0</v>
      </c>
      <c r="O116" s="51"/>
      <c r="P116" s="51"/>
      <c r="Q116" s="63">
        <f t="shared" si="3"/>
        <v>0</v>
      </c>
      <c r="R116" s="166"/>
      <c r="S116" s="55" t="str">
        <f>IF(ISBLANK('ÁREA MEJORA COMPETENCIAL'!R116),"",(IF(ISERROR('ÁREA MEJORA COMPETENCIAL'!R116),"",('ÁREA MEJORA COMPETENCIAL'!X116)*4.44444444)))</f>
        <v/>
      </c>
      <c r="T116" s="52" t="str">
        <f>IF(ISBLANK('ÁREA MEJORA COMPETENCIAL'!R116),"",(ROUND(S116,0)))</f>
        <v/>
      </c>
      <c r="U116" s="57" t="str">
        <f>IF('ÁREA MEJORA COMPETENCIAL'!X116=20,88,IF('ÁREA MEJORA COMPETENCIAL'!X116&lt;=2,"",T116))</f>
        <v/>
      </c>
      <c r="V116" s="64">
        <f t="shared" si="5"/>
        <v>0</v>
      </c>
      <c r="W116" s="209" t="str">
        <f>IF(ISBLANK('ÁREA MEJORA COMPETENCIAL'!R116),"",IF(U116="","",(V116-U116)))</f>
        <v/>
      </c>
      <c r="X116" s="224" t="str">
        <f>IF(ISBLANK('ÁREA MEJORA COMPETENCIAL'!R116),"",IF(U116="","VER RESULTADOS",(V116/U116)))</f>
        <v/>
      </c>
      <c r="Y116" s="354"/>
      <c r="Z116" s="38"/>
    </row>
    <row r="117" spans="1:26" s="99" customFormat="1" ht="18.75" customHeight="1" x14ac:dyDescent="0.3">
      <c r="A117" s="355" t="str">
        <f>IF(ISBLANK('ÁREA MEJORA COMPETENCIAL'!A117),"",'ÁREA MEJORA COMPETENCIAL'!A117:B117)</f>
        <v/>
      </c>
      <c r="B117" s="356"/>
      <c r="C117" s="181" t="str">
        <f>IF(ISBLANK('ÁREA MEJORA COMPETENCIAL'!C117),"",'ÁREA MEJORA COMPETENCIAL'!C117)</f>
        <v/>
      </c>
      <c r="D117" s="180" t="str">
        <f>IF(ISBLANK('ÁREA MEJORA COMPETENCIAL'!D117),"",'ÁREA MEJORA COMPETENCIAL'!D117)</f>
        <v/>
      </c>
      <c r="E117" s="379"/>
      <c r="F117" s="53"/>
      <c r="G117" s="51"/>
      <c r="H117" s="62">
        <f t="shared" si="0"/>
        <v>0</v>
      </c>
      <c r="I117" s="51"/>
      <c r="J117" s="51"/>
      <c r="K117" s="62">
        <f t="shared" si="1"/>
        <v>0</v>
      </c>
      <c r="L117" s="51"/>
      <c r="M117" s="51"/>
      <c r="N117" s="62">
        <f t="shared" si="2"/>
        <v>0</v>
      </c>
      <c r="O117" s="51"/>
      <c r="P117" s="51"/>
      <c r="Q117" s="63">
        <f t="shared" si="3"/>
        <v>0</v>
      </c>
      <c r="R117" s="166"/>
      <c r="S117" s="55" t="str">
        <f>IF(ISBLANK('ÁREA MEJORA COMPETENCIAL'!R117),"",(IF(ISERROR('ÁREA MEJORA COMPETENCIAL'!R117),"",('ÁREA MEJORA COMPETENCIAL'!X117)*4.44444444)))</f>
        <v/>
      </c>
      <c r="T117" s="52" t="str">
        <f>IF(ISBLANK('ÁREA MEJORA COMPETENCIAL'!R117),"",(ROUND(S117,0)))</f>
        <v/>
      </c>
      <c r="U117" s="57" t="str">
        <f>IF('ÁREA MEJORA COMPETENCIAL'!X117=20,88,IF('ÁREA MEJORA COMPETENCIAL'!X117&lt;=2,"",T117))</f>
        <v/>
      </c>
      <c r="V117" s="64">
        <f t="shared" si="5"/>
        <v>0</v>
      </c>
      <c r="W117" s="209" t="str">
        <f>IF(ISBLANK('ÁREA MEJORA COMPETENCIAL'!R117),"",IF(U117="","",(V117-U117)))</f>
        <v/>
      </c>
      <c r="X117" s="224" t="str">
        <f>IF(ISBLANK('ÁREA MEJORA COMPETENCIAL'!R117),"",IF(U117="","VER RESULTADOS",(V117/U117)))</f>
        <v/>
      </c>
      <c r="Y117" s="354"/>
      <c r="Z117" s="38"/>
    </row>
    <row r="118" spans="1:26" s="99" customFormat="1" ht="18.75" customHeight="1" x14ac:dyDescent="0.3">
      <c r="A118" s="355" t="str">
        <f>IF(ISBLANK('ÁREA MEJORA COMPETENCIAL'!A118),"",'ÁREA MEJORA COMPETENCIAL'!A118:B118)</f>
        <v/>
      </c>
      <c r="B118" s="356"/>
      <c r="C118" s="181" t="str">
        <f>IF(ISBLANK('ÁREA MEJORA COMPETENCIAL'!C118),"",'ÁREA MEJORA COMPETENCIAL'!C118)</f>
        <v/>
      </c>
      <c r="D118" s="180" t="str">
        <f>IF(ISBLANK('ÁREA MEJORA COMPETENCIAL'!D118),"",'ÁREA MEJORA COMPETENCIAL'!D118)</f>
        <v/>
      </c>
      <c r="E118" s="379"/>
      <c r="F118" s="82"/>
      <c r="G118" s="51"/>
      <c r="H118" s="62">
        <f t="shared" si="0"/>
        <v>0</v>
      </c>
      <c r="I118" s="51"/>
      <c r="J118" s="51"/>
      <c r="K118" s="62">
        <f t="shared" si="1"/>
        <v>0</v>
      </c>
      <c r="L118" s="51"/>
      <c r="M118" s="51"/>
      <c r="N118" s="62">
        <f t="shared" si="2"/>
        <v>0</v>
      </c>
      <c r="O118" s="51"/>
      <c r="P118" s="51"/>
      <c r="Q118" s="63">
        <f t="shared" si="3"/>
        <v>0</v>
      </c>
      <c r="R118" s="166"/>
      <c r="S118" s="55" t="str">
        <f>IF(ISBLANK('ÁREA MEJORA COMPETENCIAL'!R118),"",(IF(ISERROR('ÁREA MEJORA COMPETENCIAL'!R118),"",('ÁREA MEJORA COMPETENCIAL'!X118)*4.44444444)))</f>
        <v/>
      </c>
      <c r="T118" s="52" t="str">
        <f>IF(ISBLANK('ÁREA MEJORA COMPETENCIAL'!R118),"",(ROUND(S118,0)))</f>
        <v/>
      </c>
      <c r="U118" s="57" t="str">
        <f>IF('ÁREA MEJORA COMPETENCIAL'!X118=20,88,IF('ÁREA MEJORA COMPETENCIAL'!X118&lt;=2,"",T118))</f>
        <v/>
      </c>
      <c r="V118" s="64">
        <f t="shared" si="5"/>
        <v>0</v>
      </c>
      <c r="W118" s="209" t="str">
        <f>IF(ISBLANK('ÁREA MEJORA COMPETENCIAL'!R118),"",IF(U118="","",(V118-U118)))</f>
        <v/>
      </c>
      <c r="X118" s="224" t="str">
        <f>IF(ISBLANK('ÁREA MEJORA COMPETENCIAL'!R118),"",IF(U118="","VER RESULTADOS",(V118/U118)))</f>
        <v/>
      </c>
      <c r="Y118" s="354"/>
      <c r="Z118" s="38"/>
    </row>
    <row r="119" spans="1:26" s="99" customFormat="1" ht="18.75" customHeight="1" x14ac:dyDescent="0.3">
      <c r="A119" s="355" t="str">
        <f>IF(ISBLANK('ÁREA MEJORA COMPETENCIAL'!A119),"",'ÁREA MEJORA COMPETENCIAL'!A119:B119)</f>
        <v/>
      </c>
      <c r="B119" s="356"/>
      <c r="C119" s="181" t="str">
        <f>IF(ISBLANK('ÁREA MEJORA COMPETENCIAL'!C119),"",'ÁREA MEJORA COMPETENCIAL'!C119)</f>
        <v/>
      </c>
      <c r="D119" s="180" t="str">
        <f>IF(ISBLANK('ÁREA MEJORA COMPETENCIAL'!D119),"",'ÁREA MEJORA COMPETENCIAL'!D119)</f>
        <v/>
      </c>
      <c r="E119" s="379"/>
      <c r="F119" s="53"/>
      <c r="G119" s="51"/>
      <c r="H119" s="62">
        <f t="shared" si="0"/>
        <v>0</v>
      </c>
      <c r="I119" s="51"/>
      <c r="J119" s="51"/>
      <c r="K119" s="62">
        <f t="shared" si="1"/>
        <v>0</v>
      </c>
      <c r="L119" s="51"/>
      <c r="M119" s="51"/>
      <c r="N119" s="62">
        <f t="shared" si="2"/>
        <v>0</v>
      </c>
      <c r="O119" s="51"/>
      <c r="P119" s="51"/>
      <c r="Q119" s="63">
        <f t="shared" si="3"/>
        <v>0</v>
      </c>
      <c r="R119" s="166"/>
      <c r="S119" s="55" t="str">
        <f>IF(ISBLANK('ÁREA MEJORA COMPETENCIAL'!R119),"",(IF(ISERROR('ÁREA MEJORA COMPETENCIAL'!R119),"",('ÁREA MEJORA COMPETENCIAL'!X119)*4.44444444)))</f>
        <v/>
      </c>
      <c r="T119" s="52" t="str">
        <f>IF(ISBLANK('ÁREA MEJORA COMPETENCIAL'!R119),"",(ROUND(S119,0)))</f>
        <v/>
      </c>
      <c r="U119" s="57" t="str">
        <f>IF('ÁREA MEJORA COMPETENCIAL'!X119=20,88,IF('ÁREA MEJORA COMPETENCIAL'!X119&lt;=2,"",T119))</f>
        <v/>
      </c>
      <c r="V119" s="64">
        <f t="shared" si="5"/>
        <v>0</v>
      </c>
      <c r="W119" s="209" t="str">
        <f>IF(ISBLANK('ÁREA MEJORA COMPETENCIAL'!R119),"",IF(U119="","",(V119-U119)))</f>
        <v/>
      </c>
      <c r="X119" s="224" t="str">
        <f>IF(ISBLANK('ÁREA MEJORA COMPETENCIAL'!R119),"",IF(U119="","VER RESULTADOS",(V119/U119)))</f>
        <v/>
      </c>
      <c r="Y119" s="354"/>
      <c r="Z119" s="38"/>
    </row>
    <row r="120" spans="1:26" s="99" customFormat="1" ht="18.75" customHeight="1" x14ac:dyDescent="0.3">
      <c r="A120" s="355" t="str">
        <f>IF(ISBLANK('ÁREA MEJORA COMPETENCIAL'!A120),"",'ÁREA MEJORA COMPETENCIAL'!A120:B120)</f>
        <v/>
      </c>
      <c r="B120" s="356"/>
      <c r="C120" s="181" t="str">
        <f>IF(ISBLANK('ÁREA MEJORA COMPETENCIAL'!C120),"",'ÁREA MEJORA COMPETENCIAL'!C120)</f>
        <v/>
      </c>
      <c r="D120" s="180" t="str">
        <f>IF(ISBLANK('ÁREA MEJORA COMPETENCIAL'!D120),"",'ÁREA MEJORA COMPETENCIAL'!D120)</f>
        <v/>
      </c>
      <c r="E120" s="379"/>
      <c r="F120" s="82"/>
      <c r="G120" s="51"/>
      <c r="H120" s="62">
        <f t="shared" si="0"/>
        <v>0</v>
      </c>
      <c r="I120" s="51"/>
      <c r="J120" s="51"/>
      <c r="K120" s="62">
        <f t="shared" si="1"/>
        <v>0</v>
      </c>
      <c r="L120" s="51"/>
      <c r="M120" s="51"/>
      <c r="N120" s="62">
        <f t="shared" si="2"/>
        <v>0</v>
      </c>
      <c r="O120" s="51"/>
      <c r="P120" s="51"/>
      <c r="Q120" s="63">
        <f t="shared" si="3"/>
        <v>0</v>
      </c>
      <c r="R120" s="166"/>
      <c r="S120" s="55" t="str">
        <f>IF(ISBLANK('ÁREA MEJORA COMPETENCIAL'!R120),"",(IF(ISERROR('ÁREA MEJORA COMPETENCIAL'!R120),"",('ÁREA MEJORA COMPETENCIAL'!X120)*4.44444444)))</f>
        <v/>
      </c>
      <c r="T120" s="52" t="str">
        <f>IF(ISBLANK('ÁREA MEJORA COMPETENCIAL'!R120),"",(ROUND(S120,0)))</f>
        <v/>
      </c>
      <c r="U120" s="57" t="str">
        <f>IF('ÁREA MEJORA COMPETENCIAL'!X120=20,88,IF('ÁREA MEJORA COMPETENCIAL'!X120&lt;=2,"",T120))</f>
        <v/>
      </c>
      <c r="V120" s="64">
        <f t="shared" si="5"/>
        <v>0</v>
      </c>
      <c r="W120" s="209" t="str">
        <f>IF(ISBLANK('ÁREA MEJORA COMPETENCIAL'!R120),"",IF(U120="","",(V120-U120)))</f>
        <v/>
      </c>
      <c r="X120" s="224" t="str">
        <f>IF(ISBLANK('ÁREA MEJORA COMPETENCIAL'!R120),"",IF(U120="","VER RESULTADOS",(V120/U120)))</f>
        <v/>
      </c>
      <c r="Y120" s="354"/>
      <c r="Z120" s="38"/>
    </row>
    <row r="121" spans="1:26" s="99" customFormat="1" ht="18.75" customHeight="1" x14ac:dyDescent="0.3">
      <c r="A121" s="355" t="str">
        <f>IF(ISBLANK('ÁREA MEJORA COMPETENCIAL'!A121),"",'ÁREA MEJORA COMPETENCIAL'!A121:B121)</f>
        <v/>
      </c>
      <c r="B121" s="356"/>
      <c r="C121" s="181" t="str">
        <f>IF(ISBLANK('ÁREA MEJORA COMPETENCIAL'!C121),"",'ÁREA MEJORA COMPETENCIAL'!C121)</f>
        <v/>
      </c>
      <c r="D121" s="180" t="str">
        <f>IF(ISBLANK('ÁREA MEJORA COMPETENCIAL'!D121),"",'ÁREA MEJORA COMPETENCIAL'!D121)</f>
        <v/>
      </c>
      <c r="E121" s="379"/>
      <c r="F121" s="53"/>
      <c r="G121" s="51"/>
      <c r="H121" s="62">
        <f t="shared" si="0"/>
        <v>0</v>
      </c>
      <c r="I121" s="51"/>
      <c r="J121" s="51"/>
      <c r="K121" s="62">
        <f t="shared" si="1"/>
        <v>0</v>
      </c>
      <c r="L121" s="51"/>
      <c r="M121" s="51"/>
      <c r="N121" s="62">
        <f t="shared" si="2"/>
        <v>0</v>
      </c>
      <c r="O121" s="51"/>
      <c r="P121" s="51"/>
      <c r="Q121" s="63">
        <f t="shared" si="3"/>
        <v>0</v>
      </c>
      <c r="R121" s="166"/>
      <c r="S121" s="55" t="str">
        <f>IF(ISBLANK('ÁREA MEJORA COMPETENCIAL'!R121),"",(IF(ISERROR('ÁREA MEJORA COMPETENCIAL'!R121),"",('ÁREA MEJORA COMPETENCIAL'!X121)*4.44444444)))</f>
        <v/>
      </c>
      <c r="T121" s="52" t="str">
        <f>IF(ISBLANK('ÁREA MEJORA COMPETENCIAL'!R121),"",(ROUND(S121,0)))</f>
        <v/>
      </c>
      <c r="U121" s="57" t="str">
        <f>IF('ÁREA MEJORA COMPETENCIAL'!X121=20,88,IF('ÁREA MEJORA COMPETENCIAL'!X121&lt;=2,"",T121))</f>
        <v/>
      </c>
      <c r="V121" s="64">
        <f t="shared" si="5"/>
        <v>0</v>
      </c>
      <c r="W121" s="209" t="str">
        <f>IF(ISBLANK('ÁREA MEJORA COMPETENCIAL'!R121),"",IF(U121="","",(V121-U121)))</f>
        <v/>
      </c>
      <c r="X121" s="224" t="str">
        <f>IF(ISBLANK('ÁREA MEJORA COMPETENCIAL'!R121),"",IF(U121="","VER RESULTADOS",(V121/U121)))</f>
        <v/>
      </c>
      <c r="Y121" s="354"/>
      <c r="Z121" s="38"/>
    </row>
    <row r="122" spans="1:26" s="99" customFormat="1" ht="18.75" customHeight="1" x14ac:dyDescent="0.3">
      <c r="A122" s="355" t="str">
        <f>IF(ISBLANK('ÁREA MEJORA COMPETENCIAL'!A122),"",'ÁREA MEJORA COMPETENCIAL'!A122:B122)</f>
        <v/>
      </c>
      <c r="B122" s="356"/>
      <c r="C122" s="181" t="str">
        <f>IF(ISBLANK('ÁREA MEJORA COMPETENCIAL'!C122),"",'ÁREA MEJORA COMPETENCIAL'!C122)</f>
        <v/>
      </c>
      <c r="D122" s="180" t="str">
        <f>IF(ISBLANK('ÁREA MEJORA COMPETENCIAL'!D122),"",'ÁREA MEJORA COMPETENCIAL'!D122)</f>
        <v/>
      </c>
      <c r="E122" s="379"/>
      <c r="F122" s="82"/>
      <c r="G122" s="51"/>
      <c r="H122" s="62">
        <f t="shared" si="0"/>
        <v>0</v>
      </c>
      <c r="I122" s="51"/>
      <c r="J122" s="51"/>
      <c r="K122" s="62">
        <f t="shared" si="1"/>
        <v>0</v>
      </c>
      <c r="L122" s="51"/>
      <c r="M122" s="51"/>
      <c r="N122" s="62">
        <f t="shared" si="2"/>
        <v>0</v>
      </c>
      <c r="O122" s="51"/>
      <c r="P122" s="51"/>
      <c r="Q122" s="63">
        <f t="shared" si="3"/>
        <v>0</v>
      </c>
      <c r="R122" s="166"/>
      <c r="S122" s="55" t="str">
        <f>IF(ISBLANK('ÁREA MEJORA COMPETENCIAL'!R122),"",(IF(ISERROR('ÁREA MEJORA COMPETENCIAL'!R122),"",('ÁREA MEJORA COMPETENCIAL'!X122)*4.44444444)))</f>
        <v/>
      </c>
      <c r="T122" s="52" t="str">
        <f>IF(ISBLANK('ÁREA MEJORA COMPETENCIAL'!R122),"",(ROUND(S122,0)))</f>
        <v/>
      </c>
      <c r="U122" s="57" t="str">
        <f>IF('ÁREA MEJORA COMPETENCIAL'!X122=20,88,IF('ÁREA MEJORA COMPETENCIAL'!X122&lt;=2,"",T122))</f>
        <v/>
      </c>
      <c r="V122" s="64">
        <f t="shared" si="5"/>
        <v>0</v>
      </c>
      <c r="W122" s="209" t="str">
        <f>IF(ISBLANK('ÁREA MEJORA COMPETENCIAL'!R122),"",IF(U122="","",(V122-U122)))</f>
        <v/>
      </c>
      <c r="X122" s="224" t="str">
        <f>IF(ISBLANK('ÁREA MEJORA COMPETENCIAL'!R122),"",IF(U122="","VER RESULTADOS",(V122/U122)))</f>
        <v/>
      </c>
      <c r="Y122" s="354"/>
      <c r="Z122" s="38"/>
    </row>
    <row r="123" spans="1:26" s="99" customFormat="1" ht="18.75" customHeight="1" x14ac:dyDescent="0.3">
      <c r="A123" s="355" t="str">
        <f>IF(ISBLANK('ÁREA MEJORA COMPETENCIAL'!A123),"",'ÁREA MEJORA COMPETENCIAL'!A123:B123)</f>
        <v/>
      </c>
      <c r="B123" s="356"/>
      <c r="C123" s="181" t="str">
        <f>IF(ISBLANK('ÁREA MEJORA COMPETENCIAL'!C123),"",'ÁREA MEJORA COMPETENCIAL'!C123)</f>
        <v/>
      </c>
      <c r="D123" s="180" t="str">
        <f>IF(ISBLANK('ÁREA MEJORA COMPETENCIAL'!D123),"",'ÁREA MEJORA COMPETENCIAL'!D123)</f>
        <v/>
      </c>
      <c r="E123" s="379"/>
      <c r="F123" s="53"/>
      <c r="G123" s="51"/>
      <c r="H123" s="62">
        <f t="shared" si="0"/>
        <v>0</v>
      </c>
      <c r="I123" s="51"/>
      <c r="J123" s="51"/>
      <c r="K123" s="62">
        <f t="shared" si="1"/>
        <v>0</v>
      </c>
      <c r="L123" s="51"/>
      <c r="M123" s="51"/>
      <c r="N123" s="62">
        <f t="shared" si="2"/>
        <v>0</v>
      </c>
      <c r="O123" s="51"/>
      <c r="P123" s="51"/>
      <c r="Q123" s="63">
        <f t="shared" si="3"/>
        <v>0</v>
      </c>
      <c r="R123" s="166"/>
      <c r="S123" s="55" t="str">
        <f>IF(ISBLANK('ÁREA MEJORA COMPETENCIAL'!R123),"",(IF(ISERROR('ÁREA MEJORA COMPETENCIAL'!R123),"",('ÁREA MEJORA COMPETENCIAL'!X123)*4.44444444)))</f>
        <v/>
      </c>
      <c r="T123" s="52" t="str">
        <f>IF(ISBLANK('ÁREA MEJORA COMPETENCIAL'!R123),"",(ROUND(S123,0)))</f>
        <v/>
      </c>
      <c r="U123" s="57" t="str">
        <f>IF('ÁREA MEJORA COMPETENCIAL'!X123=20,88,IF('ÁREA MEJORA COMPETENCIAL'!X123&lt;=2,"",T123))</f>
        <v/>
      </c>
      <c r="V123" s="64">
        <f t="shared" si="5"/>
        <v>0</v>
      </c>
      <c r="W123" s="209" t="str">
        <f>IF(ISBLANK('ÁREA MEJORA COMPETENCIAL'!R123),"",IF(U123="","",(V123-U123)))</f>
        <v/>
      </c>
      <c r="X123" s="224" t="str">
        <f>IF(ISBLANK('ÁREA MEJORA COMPETENCIAL'!R123),"",IF(U123="","VER RESULTADOS",(V123/U123)))</f>
        <v/>
      </c>
      <c r="Y123" s="354"/>
      <c r="Z123" s="38"/>
    </row>
    <row r="124" spans="1:26" s="99" customFormat="1" ht="18.75" customHeight="1" x14ac:dyDescent="0.3">
      <c r="A124" s="355" t="str">
        <f>IF(ISBLANK('ÁREA MEJORA COMPETENCIAL'!A124),"",'ÁREA MEJORA COMPETENCIAL'!A124:B124)</f>
        <v/>
      </c>
      <c r="B124" s="356"/>
      <c r="C124" s="181" t="str">
        <f>IF(ISBLANK('ÁREA MEJORA COMPETENCIAL'!C124),"",'ÁREA MEJORA COMPETENCIAL'!C124)</f>
        <v/>
      </c>
      <c r="D124" s="180" t="str">
        <f>IF(ISBLANK('ÁREA MEJORA COMPETENCIAL'!D124),"",'ÁREA MEJORA COMPETENCIAL'!D124)</f>
        <v/>
      </c>
      <c r="E124" s="379"/>
      <c r="F124" s="82"/>
      <c r="G124" s="51"/>
      <c r="H124" s="62">
        <f t="shared" si="0"/>
        <v>0</v>
      </c>
      <c r="I124" s="51"/>
      <c r="J124" s="51"/>
      <c r="K124" s="62">
        <f t="shared" si="1"/>
        <v>0</v>
      </c>
      <c r="L124" s="51"/>
      <c r="M124" s="51"/>
      <c r="N124" s="62">
        <f t="shared" si="2"/>
        <v>0</v>
      </c>
      <c r="O124" s="51"/>
      <c r="P124" s="51"/>
      <c r="Q124" s="63">
        <f t="shared" si="3"/>
        <v>0</v>
      </c>
      <c r="R124" s="166"/>
      <c r="S124" s="55" t="str">
        <f>IF(ISBLANK('ÁREA MEJORA COMPETENCIAL'!R124),"",(IF(ISERROR('ÁREA MEJORA COMPETENCIAL'!R124),"",('ÁREA MEJORA COMPETENCIAL'!X124)*4.44444444)))</f>
        <v/>
      </c>
      <c r="T124" s="52" t="str">
        <f>IF(ISBLANK('ÁREA MEJORA COMPETENCIAL'!R124),"",(ROUND(S124,0)))</f>
        <v/>
      </c>
      <c r="U124" s="57" t="str">
        <f>IF('ÁREA MEJORA COMPETENCIAL'!X124=20,88,IF('ÁREA MEJORA COMPETENCIAL'!X124&lt;=2,"",T124))</f>
        <v/>
      </c>
      <c r="V124" s="64">
        <f t="shared" si="5"/>
        <v>0</v>
      </c>
      <c r="W124" s="209" t="str">
        <f>IF(ISBLANK('ÁREA MEJORA COMPETENCIAL'!R124),"",IF(U124="","",(V124-U124)))</f>
        <v/>
      </c>
      <c r="X124" s="224" t="str">
        <f>IF(ISBLANK('ÁREA MEJORA COMPETENCIAL'!R124),"",IF(U124="","VER RESULTADOS",(V124/U124)))</f>
        <v/>
      </c>
      <c r="Y124" s="354"/>
      <c r="Z124" s="38"/>
    </row>
    <row r="125" spans="1:26" s="99" customFormat="1" ht="18.75" customHeight="1" x14ac:dyDescent="0.3">
      <c r="A125" s="355" t="str">
        <f>IF(ISBLANK('ÁREA MEJORA COMPETENCIAL'!A125),"",'ÁREA MEJORA COMPETENCIAL'!A125:B125)</f>
        <v/>
      </c>
      <c r="B125" s="356"/>
      <c r="C125" s="181" t="str">
        <f>IF(ISBLANK('ÁREA MEJORA COMPETENCIAL'!C125),"",'ÁREA MEJORA COMPETENCIAL'!C125)</f>
        <v/>
      </c>
      <c r="D125" s="180" t="str">
        <f>IF(ISBLANK('ÁREA MEJORA COMPETENCIAL'!D125),"",'ÁREA MEJORA COMPETENCIAL'!D125)</f>
        <v/>
      </c>
      <c r="E125" s="379"/>
      <c r="F125" s="53"/>
      <c r="G125" s="51"/>
      <c r="H125" s="62">
        <f t="shared" si="0"/>
        <v>0</v>
      </c>
      <c r="I125" s="51"/>
      <c r="J125" s="51"/>
      <c r="K125" s="62">
        <f t="shared" si="1"/>
        <v>0</v>
      </c>
      <c r="L125" s="51"/>
      <c r="M125" s="51"/>
      <c r="N125" s="62">
        <f t="shared" si="2"/>
        <v>0</v>
      </c>
      <c r="O125" s="51"/>
      <c r="P125" s="51"/>
      <c r="Q125" s="63">
        <f t="shared" si="3"/>
        <v>0</v>
      </c>
      <c r="R125" s="166"/>
      <c r="S125" s="55" t="str">
        <f>IF(ISBLANK('ÁREA MEJORA COMPETENCIAL'!R125),"",(IF(ISERROR('ÁREA MEJORA COMPETENCIAL'!R125),"",('ÁREA MEJORA COMPETENCIAL'!X125)*4.44444444)))</f>
        <v/>
      </c>
      <c r="T125" s="52" t="str">
        <f>IF(ISBLANK('ÁREA MEJORA COMPETENCIAL'!R125),"",(ROUND(S125,0)))</f>
        <v/>
      </c>
      <c r="U125" s="57" t="str">
        <f>IF('ÁREA MEJORA COMPETENCIAL'!X125=20,88,IF('ÁREA MEJORA COMPETENCIAL'!X125&lt;=2,"",T125))</f>
        <v/>
      </c>
      <c r="V125" s="64">
        <f t="shared" si="5"/>
        <v>0</v>
      </c>
      <c r="W125" s="209" t="str">
        <f>IF(ISBLANK('ÁREA MEJORA COMPETENCIAL'!R125),"",IF(U125="","",(V125-U125)))</f>
        <v/>
      </c>
      <c r="X125" s="224" t="str">
        <f>IF(ISBLANK('ÁREA MEJORA COMPETENCIAL'!R125),"",IF(U125="","VER RESULTADOS",(V125/U125)))</f>
        <v/>
      </c>
      <c r="Y125" s="354"/>
      <c r="Z125" s="38"/>
    </row>
    <row r="126" spans="1:26" s="99" customFormat="1" ht="18.75" customHeight="1" x14ac:dyDescent="0.3">
      <c r="A126" s="355" t="str">
        <f>IF(ISBLANK('ÁREA MEJORA COMPETENCIAL'!A126),"",'ÁREA MEJORA COMPETENCIAL'!A126:B126)</f>
        <v/>
      </c>
      <c r="B126" s="356"/>
      <c r="C126" s="181" t="str">
        <f>IF(ISBLANK('ÁREA MEJORA COMPETENCIAL'!C126),"",'ÁREA MEJORA COMPETENCIAL'!C126)</f>
        <v/>
      </c>
      <c r="D126" s="180" t="str">
        <f>IF(ISBLANK('ÁREA MEJORA COMPETENCIAL'!D126),"",'ÁREA MEJORA COMPETENCIAL'!D126)</f>
        <v/>
      </c>
      <c r="E126" s="379"/>
      <c r="F126" s="82"/>
      <c r="G126" s="51"/>
      <c r="H126" s="62">
        <f t="shared" si="0"/>
        <v>0</v>
      </c>
      <c r="I126" s="51"/>
      <c r="J126" s="51"/>
      <c r="K126" s="62">
        <f t="shared" si="1"/>
        <v>0</v>
      </c>
      <c r="L126" s="51"/>
      <c r="M126" s="51"/>
      <c r="N126" s="62">
        <f t="shared" si="2"/>
        <v>0</v>
      </c>
      <c r="O126" s="51"/>
      <c r="P126" s="51"/>
      <c r="Q126" s="63">
        <f t="shared" si="3"/>
        <v>0</v>
      </c>
      <c r="R126" s="166"/>
      <c r="S126" s="55" t="str">
        <f>IF(ISBLANK('ÁREA MEJORA COMPETENCIAL'!R126),"",(IF(ISERROR('ÁREA MEJORA COMPETENCIAL'!R126),"",('ÁREA MEJORA COMPETENCIAL'!X126)*4.44444444)))</f>
        <v/>
      </c>
      <c r="T126" s="52" t="str">
        <f>IF(ISBLANK('ÁREA MEJORA COMPETENCIAL'!R126),"",(ROUND(S126,0)))</f>
        <v/>
      </c>
      <c r="U126" s="57" t="str">
        <f>IF('ÁREA MEJORA COMPETENCIAL'!X126=20,88,IF('ÁREA MEJORA COMPETENCIAL'!X126&lt;=2,"",T126))</f>
        <v/>
      </c>
      <c r="V126" s="64">
        <f t="shared" si="5"/>
        <v>0</v>
      </c>
      <c r="W126" s="209" t="str">
        <f>IF(ISBLANK('ÁREA MEJORA COMPETENCIAL'!R126),"",IF(U126="","",(V126-U126)))</f>
        <v/>
      </c>
      <c r="X126" s="224" t="str">
        <f>IF(ISBLANK('ÁREA MEJORA COMPETENCIAL'!R126),"",IF(U126="","VER RESULTADOS",(V126/U126)))</f>
        <v/>
      </c>
      <c r="Y126" s="354"/>
      <c r="Z126" s="38"/>
    </row>
    <row r="127" spans="1:26" s="99" customFormat="1" ht="18.75" customHeight="1" x14ac:dyDescent="0.3">
      <c r="A127" s="355" t="str">
        <f>IF(ISBLANK('ÁREA MEJORA COMPETENCIAL'!A127),"",'ÁREA MEJORA COMPETENCIAL'!A127:B127)</f>
        <v/>
      </c>
      <c r="B127" s="356"/>
      <c r="C127" s="181" t="str">
        <f>IF(ISBLANK('ÁREA MEJORA COMPETENCIAL'!C127),"",'ÁREA MEJORA COMPETENCIAL'!C127)</f>
        <v/>
      </c>
      <c r="D127" s="180" t="str">
        <f>IF(ISBLANK('ÁREA MEJORA COMPETENCIAL'!D127),"",'ÁREA MEJORA COMPETENCIAL'!D127)</f>
        <v/>
      </c>
      <c r="E127" s="379"/>
      <c r="F127" s="53"/>
      <c r="G127" s="51"/>
      <c r="H127" s="62">
        <f t="shared" si="0"/>
        <v>0</v>
      </c>
      <c r="I127" s="51"/>
      <c r="J127" s="51"/>
      <c r="K127" s="62">
        <f t="shared" si="1"/>
        <v>0</v>
      </c>
      <c r="L127" s="51"/>
      <c r="M127" s="51"/>
      <c r="N127" s="62">
        <f t="shared" si="2"/>
        <v>0</v>
      </c>
      <c r="O127" s="51"/>
      <c r="P127" s="51"/>
      <c r="Q127" s="63">
        <f t="shared" si="3"/>
        <v>0</v>
      </c>
      <c r="R127" s="166"/>
      <c r="S127" s="55" t="str">
        <f>IF(ISBLANK('ÁREA MEJORA COMPETENCIAL'!R127),"",(IF(ISERROR('ÁREA MEJORA COMPETENCIAL'!R127),"",('ÁREA MEJORA COMPETENCIAL'!X127)*4.44444444)))</f>
        <v/>
      </c>
      <c r="T127" s="52" t="str">
        <f>IF(ISBLANK('ÁREA MEJORA COMPETENCIAL'!R127),"",(ROUND(S127,0)))</f>
        <v/>
      </c>
      <c r="U127" s="57" t="str">
        <f>IF('ÁREA MEJORA COMPETENCIAL'!X127=20,88,IF('ÁREA MEJORA COMPETENCIAL'!X127&lt;=2,"",T127))</f>
        <v/>
      </c>
      <c r="V127" s="64">
        <f t="shared" si="5"/>
        <v>0</v>
      </c>
      <c r="W127" s="209" t="str">
        <f>IF(ISBLANK('ÁREA MEJORA COMPETENCIAL'!R127),"",IF(U127="","",(V127-U127)))</f>
        <v/>
      </c>
      <c r="X127" s="224" t="str">
        <f>IF(ISBLANK('ÁREA MEJORA COMPETENCIAL'!R127),"",IF(U127="","VER RESULTADOS",(V127/U127)))</f>
        <v/>
      </c>
      <c r="Y127" s="354"/>
      <c r="Z127" s="38"/>
    </row>
    <row r="128" spans="1:26" s="99" customFormat="1" ht="18.75" customHeight="1" x14ac:dyDescent="0.3">
      <c r="A128" s="355" t="str">
        <f>IF(ISBLANK('ÁREA MEJORA COMPETENCIAL'!A128),"",'ÁREA MEJORA COMPETENCIAL'!A128:B128)</f>
        <v/>
      </c>
      <c r="B128" s="356"/>
      <c r="C128" s="181" t="str">
        <f>IF(ISBLANK('ÁREA MEJORA COMPETENCIAL'!C128),"",'ÁREA MEJORA COMPETENCIAL'!C128)</f>
        <v/>
      </c>
      <c r="D128" s="180" t="str">
        <f>IF(ISBLANK('ÁREA MEJORA COMPETENCIAL'!D128),"",'ÁREA MEJORA COMPETENCIAL'!D128)</f>
        <v/>
      </c>
      <c r="E128" s="379"/>
      <c r="F128" s="82"/>
      <c r="G128" s="51"/>
      <c r="H128" s="62">
        <f t="shared" si="0"/>
        <v>0</v>
      </c>
      <c r="I128" s="51"/>
      <c r="J128" s="51"/>
      <c r="K128" s="62">
        <f t="shared" si="1"/>
        <v>0</v>
      </c>
      <c r="L128" s="51"/>
      <c r="M128" s="51"/>
      <c r="N128" s="62">
        <f t="shared" si="2"/>
        <v>0</v>
      </c>
      <c r="O128" s="51"/>
      <c r="P128" s="51"/>
      <c r="Q128" s="63">
        <f t="shared" si="3"/>
        <v>0</v>
      </c>
      <c r="R128" s="166"/>
      <c r="S128" s="55" t="str">
        <f>IF(ISBLANK('ÁREA MEJORA COMPETENCIAL'!R128),"",(IF(ISERROR('ÁREA MEJORA COMPETENCIAL'!R128),"",('ÁREA MEJORA COMPETENCIAL'!X128)*4.44444444)))</f>
        <v/>
      </c>
      <c r="T128" s="52" t="str">
        <f>IF(ISBLANK('ÁREA MEJORA COMPETENCIAL'!R128),"",(ROUND(S128,0)))</f>
        <v/>
      </c>
      <c r="U128" s="57" t="str">
        <f>IF('ÁREA MEJORA COMPETENCIAL'!X128=20,88,IF('ÁREA MEJORA COMPETENCIAL'!X128&lt;=2,"",T128))</f>
        <v/>
      </c>
      <c r="V128" s="64">
        <f t="shared" si="5"/>
        <v>0</v>
      </c>
      <c r="W128" s="209" t="str">
        <f>IF(ISBLANK('ÁREA MEJORA COMPETENCIAL'!R128),"",IF(U128="","",(V128-U128)))</f>
        <v/>
      </c>
      <c r="X128" s="224" t="str">
        <f>IF(ISBLANK('ÁREA MEJORA COMPETENCIAL'!R128),"",IF(U128="","VER RESULTADOS",(V128/U128)))</f>
        <v/>
      </c>
      <c r="Y128" s="354"/>
      <c r="Z128" s="38"/>
    </row>
    <row r="129" spans="1:26" s="99" customFormat="1" ht="18.75" customHeight="1" x14ac:dyDescent="0.3">
      <c r="A129" s="355" t="str">
        <f>IF(ISBLANK('ÁREA MEJORA COMPETENCIAL'!A129),"",'ÁREA MEJORA COMPETENCIAL'!A129:B129)</f>
        <v/>
      </c>
      <c r="B129" s="356"/>
      <c r="C129" s="181" t="str">
        <f>IF(ISBLANK('ÁREA MEJORA COMPETENCIAL'!C129),"",'ÁREA MEJORA COMPETENCIAL'!C129)</f>
        <v/>
      </c>
      <c r="D129" s="180" t="str">
        <f>IF(ISBLANK('ÁREA MEJORA COMPETENCIAL'!D129),"",'ÁREA MEJORA COMPETENCIAL'!D129)</f>
        <v/>
      </c>
      <c r="E129" s="379"/>
      <c r="F129" s="53"/>
      <c r="G129" s="51"/>
      <c r="H129" s="62">
        <f t="shared" si="0"/>
        <v>0</v>
      </c>
      <c r="I129" s="51"/>
      <c r="J129" s="51"/>
      <c r="K129" s="62">
        <f t="shared" si="1"/>
        <v>0</v>
      </c>
      <c r="L129" s="51"/>
      <c r="M129" s="51"/>
      <c r="N129" s="62">
        <f t="shared" si="2"/>
        <v>0</v>
      </c>
      <c r="O129" s="51"/>
      <c r="P129" s="51"/>
      <c r="Q129" s="63">
        <f t="shared" si="3"/>
        <v>0</v>
      </c>
      <c r="R129" s="166"/>
      <c r="S129" s="55" t="str">
        <f>IF(ISBLANK('ÁREA MEJORA COMPETENCIAL'!R129),"",(IF(ISERROR('ÁREA MEJORA COMPETENCIAL'!R129),"",('ÁREA MEJORA COMPETENCIAL'!X129)*4.44444444)))</f>
        <v/>
      </c>
      <c r="T129" s="52" t="str">
        <f>IF(ISBLANK('ÁREA MEJORA COMPETENCIAL'!R129),"",(ROUND(S129,0)))</f>
        <v/>
      </c>
      <c r="U129" s="57" t="str">
        <f>IF('ÁREA MEJORA COMPETENCIAL'!X129=20,88,IF('ÁREA MEJORA COMPETENCIAL'!X129&lt;=2,"",T129))</f>
        <v/>
      </c>
      <c r="V129" s="64">
        <f t="shared" si="5"/>
        <v>0</v>
      </c>
      <c r="W129" s="209" t="str">
        <f>IF(ISBLANK('ÁREA MEJORA COMPETENCIAL'!R129),"",IF(U129="","",(V129-U129)))</f>
        <v/>
      </c>
      <c r="X129" s="224" t="str">
        <f>IF(ISBLANK('ÁREA MEJORA COMPETENCIAL'!R129),"",IF(U129="","VER RESULTADOS",(V129/U129)))</f>
        <v/>
      </c>
      <c r="Y129" s="354"/>
      <c r="Z129" s="38"/>
    </row>
    <row r="130" spans="1:26" s="99" customFormat="1" ht="18.75" customHeight="1" x14ac:dyDescent="0.3">
      <c r="A130" s="355" t="str">
        <f>IF(ISBLANK('ÁREA MEJORA COMPETENCIAL'!A130),"",'ÁREA MEJORA COMPETENCIAL'!A130:B130)</f>
        <v/>
      </c>
      <c r="B130" s="356"/>
      <c r="C130" s="181" t="str">
        <f>IF(ISBLANK('ÁREA MEJORA COMPETENCIAL'!C130),"",'ÁREA MEJORA COMPETENCIAL'!C130)</f>
        <v/>
      </c>
      <c r="D130" s="180" t="str">
        <f>IF(ISBLANK('ÁREA MEJORA COMPETENCIAL'!D130),"",'ÁREA MEJORA COMPETENCIAL'!D130)</f>
        <v/>
      </c>
      <c r="E130" s="379"/>
      <c r="F130" s="82"/>
      <c r="G130" s="51"/>
      <c r="H130" s="62">
        <f t="shared" si="0"/>
        <v>0</v>
      </c>
      <c r="I130" s="51"/>
      <c r="J130" s="51"/>
      <c r="K130" s="62">
        <f t="shared" si="1"/>
        <v>0</v>
      </c>
      <c r="L130" s="51"/>
      <c r="M130" s="51"/>
      <c r="N130" s="62">
        <f t="shared" si="2"/>
        <v>0</v>
      </c>
      <c r="O130" s="51"/>
      <c r="P130" s="51"/>
      <c r="Q130" s="63">
        <f t="shared" si="3"/>
        <v>0</v>
      </c>
      <c r="R130" s="166"/>
      <c r="S130" s="55" t="str">
        <f>IF(ISBLANK('ÁREA MEJORA COMPETENCIAL'!R130),"",(IF(ISERROR('ÁREA MEJORA COMPETENCIAL'!R130),"",('ÁREA MEJORA COMPETENCIAL'!X130)*4.44444444)))</f>
        <v/>
      </c>
      <c r="T130" s="52" t="str">
        <f>IF(ISBLANK('ÁREA MEJORA COMPETENCIAL'!R130),"",(ROUND(S130,0)))</f>
        <v/>
      </c>
      <c r="U130" s="57" t="str">
        <f>IF('ÁREA MEJORA COMPETENCIAL'!X130=20,88,IF('ÁREA MEJORA COMPETENCIAL'!X130&lt;=2,"",T130))</f>
        <v/>
      </c>
      <c r="V130" s="64">
        <f t="shared" si="5"/>
        <v>0</v>
      </c>
      <c r="W130" s="209" t="str">
        <f>IF(ISBLANK('ÁREA MEJORA COMPETENCIAL'!R130),"",IF(U130="","",(V130-U130)))</f>
        <v/>
      </c>
      <c r="X130" s="224" t="str">
        <f>IF(ISBLANK('ÁREA MEJORA COMPETENCIAL'!R130),"",IF(U130="","VER RESULTADOS",(V130/U130)))</f>
        <v/>
      </c>
      <c r="Y130" s="354"/>
      <c r="Z130" s="38"/>
    </row>
    <row r="131" spans="1:26" s="99" customFormat="1" ht="18.75" customHeight="1" x14ac:dyDescent="0.3">
      <c r="A131" s="355" t="str">
        <f>IF(ISBLANK('ÁREA MEJORA COMPETENCIAL'!A131),"",'ÁREA MEJORA COMPETENCIAL'!A131:B131)</f>
        <v/>
      </c>
      <c r="B131" s="356"/>
      <c r="C131" s="181" t="str">
        <f>IF(ISBLANK('ÁREA MEJORA COMPETENCIAL'!C131),"",'ÁREA MEJORA COMPETENCIAL'!C131)</f>
        <v/>
      </c>
      <c r="D131" s="180" t="str">
        <f>IF(ISBLANK('ÁREA MEJORA COMPETENCIAL'!D131),"",'ÁREA MEJORA COMPETENCIAL'!D131)</f>
        <v/>
      </c>
      <c r="E131" s="379"/>
      <c r="F131" s="53"/>
      <c r="G131" s="51"/>
      <c r="H131" s="62">
        <f t="shared" si="0"/>
        <v>0</v>
      </c>
      <c r="I131" s="51"/>
      <c r="J131" s="51"/>
      <c r="K131" s="62">
        <f t="shared" si="1"/>
        <v>0</v>
      </c>
      <c r="L131" s="51"/>
      <c r="M131" s="51"/>
      <c r="N131" s="62">
        <f t="shared" si="2"/>
        <v>0</v>
      </c>
      <c r="O131" s="51"/>
      <c r="P131" s="51"/>
      <c r="Q131" s="63">
        <f t="shared" si="3"/>
        <v>0</v>
      </c>
      <c r="R131" s="166"/>
      <c r="S131" s="55" t="str">
        <f>IF(ISBLANK('ÁREA MEJORA COMPETENCIAL'!R131),"",(IF(ISERROR('ÁREA MEJORA COMPETENCIAL'!R131),"",('ÁREA MEJORA COMPETENCIAL'!X131)*4.44444444)))</f>
        <v/>
      </c>
      <c r="T131" s="52" t="str">
        <f>IF(ISBLANK('ÁREA MEJORA COMPETENCIAL'!R131),"",(ROUND(S131,0)))</f>
        <v/>
      </c>
      <c r="U131" s="57" t="str">
        <f>IF('ÁREA MEJORA COMPETENCIAL'!X131=20,88,IF('ÁREA MEJORA COMPETENCIAL'!X131&lt;=2,"",T131))</f>
        <v/>
      </c>
      <c r="V131" s="64">
        <f t="shared" si="5"/>
        <v>0</v>
      </c>
      <c r="W131" s="209" t="str">
        <f>IF(ISBLANK('ÁREA MEJORA COMPETENCIAL'!R131),"",IF(U131="","",(V131-U131)))</f>
        <v/>
      </c>
      <c r="X131" s="224" t="str">
        <f>IF(ISBLANK('ÁREA MEJORA COMPETENCIAL'!R131),"",IF(U131="","VER RESULTADOS",(V131/U131)))</f>
        <v/>
      </c>
      <c r="Y131" s="354"/>
      <c r="Z131" s="38"/>
    </row>
    <row r="132" spans="1:26" s="99" customFormat="1" ht="18.75" customHeight="1" x14ac:dyDescent="0.3">
      <c r="A132" s="355" t="str">
        <f>IF(ISBLANK('ÁREA MEJORA COMPETENCIAL'!A132),"",'ÁREA MEJORA COMPETENCIAL'!A132:B132)</f>
        <v/>
      </c>
      <c r="B132" s="356"/>
      <c r="C132" s="181" t="str">
        <f>IF(ISBLANK('ÁREA MEJORA COMPETENCIAL'!C132),"",'ÁREA MEJORA COMPETENCIAL'!C132)</f>
        <v/>
      </c>
      <c r="D132" s="180" t="str">
        <f>IF(ISBLANK('ÁREA MEJORA COMPETENCIAL'!D132),"",'ÁREA MEJORA COMPETENCIAL'!D132)</f>
        <v/>
      </c>
      <c r="E132" s="379"/>
      <c r="F132" s="82"/>
      <c r="G132" s="51"/>
      <c r="H132" s="62">
        <f t="shared" si="0"/>
        <v>0</v>
      </c>
      <c r="I132" s="51"/>
      <c r="J132" s="51"/>
      <c r="K132" s="62">
        <f t="shared" si="1"/>
        <v>0</v>
      </c>
      <c r="L132" s="51"/>
      <c r="M132" s="51"/>
      <c r="N132" s="62">
        <f t="shared" si="2"/>
        <v>0</v>
      </c>
      <c r="O132" s="51"/>
      <c r="P132" s="51"/>
      <c r="Q132" s="63">
        <f t="shared" si="3"/>
        <v>0</v>
      </c>
      <c r="R132" s="166"/>
      <c r="S132" s="55" t="str">
        <f>IF(ISBLANK('ÁREA MEJORA COMPETENCIAL'!R132),"",(IF(ISERROR('ÁREA MEJORA COMPETENCIAL'!R132),"",('ÁREA MEJORA COMPETENCIAL'!X132)*4.44444444)))</f>
        <v/>
      </c>
      <c r="T132" s="52" t="str">
        <f>IF(ISBLANK('ÁREA MEJORA COMPETENCIAL'!R132),"",(ROUND(S132,0)))</f>
        <v/>
      </c>
      <c r="U132" s="57" t="str">
        <f>IF('ÁREA MEJORA COMPETENCIAL'!X132=20,88,IF('ÁREA MEJORA COMPETENCIAL'!X132&lt;=2,"",T132))</f>
        <v/>
      </c>
      <c r="V132" s="64">
        <f t="shared" si="5"/>
        <v>0</v>
      </c>
      <c r="W132" s="209" t="str">
        <f>IF(ISBLANK('ÁREA MEJORA COMPETENCIAL'!R132),"",IF(U132="","",(V132-U132)))</f>
        <v/>
      </c>
      <c r="X132" s="224" t="str">
        <f>IF(ISBLANK('ÁREA MEJORA COMPETENCIAL'!R132),"",IF(U132="","VER RESULTADOS",(V132/U132)))</f>
        <v/>
      </c>
      <c r="Y132" s="354"/>
      <c r="Z132" s="38"/>
    </row>
    <row r="133" spans="1:26" s="99" customFormat="1" ht="18.75" customHeight="1" x14ac:dyDescent="0.3">
      <c r="A133" s="355" t="str">
        <f>IF(ISBLANK('ÁREA MEJORA COMPETENCIAL'!A133),"",'ÁREA MEJORA COMPETENCIAL'!A133:B133)</f>
        <v/>
      </c>
      <c r="B133" s="356"/>
      <c r="C133" s="181" t="str">
        <f>IF(ISBLANK('ÁREA MEJORA COMPETENCIAL'!C133),"",'ÁREA MEJORA COMPETENCIAL'!C133)</f>
        <v/>
      </c>
      <c r="D133" s="180" t="str">
        <f>IF(ISBLANK('ÁREA MEJORA COMPETENCIAL'!D133),"",'ÁREA MEJORA COMPETENCIAL'!D133)</f>
        <v/>
      </c>
      <c r="E133" s="379"/>
      <c r="F133" s="53"/>
      <c r="G133" s="51"/>
      <c r="H133" s="62">
        <f t="shared" si="0"/>
        <v>0</v>
      </c>
      <c r="I133" s="51"/>
      <c r="J133" s="51"/>
      <c r="K133" s="62">
        <f t="shared" si="1"/>
        <v>0</v>
      </c>
      <c r="L133" s="51"/>
      <c r="M133" s="51"/>
      <c r="N133" s="62">
        <f t="shared" si="2"/>
        <v>0</v>
      </c>
      <c r="O133" s="51"/>
      <c r="P133" s="51"/>
      <c r="Q133" s="63">
        <f t="shared" si="3"/>
        <v>0</v>
      </c>
      <c r="R133" s="166"/>
      <c r="S133" s="55" t="str">
        <f>IF(ISBLANK('ÁREA MEJORA COMPETENCIAL'!R133),"",(IF(ISERROR('ÁREA MEJORA COMPETENCIAL'!R133),"",('ÁREA MEJORA COMPETENCIAL'!X133)*4.44444444)))</f>
        <v/>
      </c>
      <c r="T133" s="52" t="str">
        <f>IF(ISBLANK('ÁREA MEJORA COMPETENCIAL'!R133),"",(ROUND(S133,0)))</f>
        <v/>
      </c>
      <c r="U133" s="57" t="str">
        <f>IF('ÁREA MEJORA COMPETENCIAL'!X133=20,88,IF('ÁREA MEJORA COMPETENCIAL'!X133&lt;=2,"",T133))</f>
        <v/>
      </c>
      <c r="V133" s="64">
        <f t="shared" si="5"/>
        <v>0</v>
      </c>
      <c r="W133" s="209" t="str">
        <f>IF(ISBLANK('ÁREA MEJORA COMPETENCIAL'!R133),"",IF(U133="","",(V133-U133)))</f>
        <v/>
      </c>
      <c r="X133" s="224" t="str">
        <f>IF(ISBLANK('ÁREA MEJORA COMPETENCIAL'!R133),"",IF(U133="","VER RESULTADOS",(V133/U133)))</f>
        <v/>
      </c>
      <c r="Y133" s="354"/>
      <c r="Z133" s="38"/>
    </row>
    <row r="134" spans="1:26" s="99" customFormat="1" ht="18.75" customHeight="1" x14ac:dyDescent="0.3">
      <c r="A134" s="355" t="str">
        <f>IF(ISBLANK('ÁREA MEJORA COMPETENCIAL'!A134),"",'ÁREA MEJORA COMPETENCIAL'!A134:B134)</f>
        <v/>
      </c>
      <c r="B134" s="356"/>
      <c r="C134" s="181" t="str">
        <f>IF(ISBLANK('ÁREA MEJORA COMPETENCIAL'!C134),"",'ÁREA MEJORA COMPETENCIAL'!C134)</f>
        <v/>
      </c>
      <c r="D134" s="180" t="str">
        <f>IF(ISBLANK('ÁREA MEJORA COMPETENCIAL'!D134),"",'ÁREA MEJORA COMPETENCIAL'!D134)</f>
        <v/>
      </c>
      <c r="E134" s="379"/>
      <c r="F134" s="82"/>
      <c r="G134" s="51"/>
      <c r="H134" s="62">
        <f t="shared" si="0"/>
        <v>0</v>
      </c>
      <c r="I134" s="51"/>
      <c r="J134" s="51"/>
      <c r="K134" s="62">
        <f t="shared" si="1"/>
        <v>0</v>
      </c>
      <c r="L134" s="51"/>
      <c r="M134" s="51"/>
      <c r="N134" s="62">
        <f t="shared" si="2"/>
        <v>0</v>
      </c>
      <c r="O134" s="51"/>
      <c r="P134" s="51"/>
      <c r="Q134" s="63">
        <f t="shared" si="3"/>
        <v>0</v>
      </c>
      <c r="R134" s="166"/>
      <c r="S134" s="55" t="str">
        <f>IF(ISBLANK('ÁREA MEJORA COMPETENCIAL'!R134),"",(IF(ISERROR('ÁREA MEJORA COMPETENCIAL'!R134),"",('ÁREA MEJORA COMPETENCIAL'!X134)*4.44444444)))</f>
        <v/>
      </c>
      <c r="T134" s="52" t="str">
        <f>IF(ISBLANK('ÁREA MEJORA COMPETENCIAL'!R134),"",(ROUND(S134,0)))</f>
        <v/>
      </c>
      <c r="U134" s="57" t="str">
        <f>IF('ÁREA MEJORA COMPETENCIAL'!X134=20,88,IF('ÁREA MEJORA COMPETENCIAL'!X134&lt;=2,"",T134))</f>
        <v/>
      </c>
      <c r="V134" s="64">
        <f t="shared" si="5"/>
        <v>0</v>
      </c>
      <c r="W134" s="209" t="str">
        <f>IF(ISBLANK('ÁREA MEJORA COMPETENCIAL'!R134),"",IF(U134="","",(V134-U134)))</f>
        <v/>
      </c>
      <c r="X134" s="224" t="str">
        <f>IF(ISBLANK('ÁREA MEJORA COMPETENCIAL'!R134),"",IF(U134="","VER RESULTADOS",(V134/U134)))</f>
        <v/>
      </c>
      <c r="Y134" s="354"/>
      <c r="Z134" s="38"/>
    </row>
    <row r="135" spans="1:26" s="99" customFormat="1" ht="18.75" customHeight="1" x14ac:dyDescent="0.3">
      <c r="A135" s="355" t="str">
        <f>IF(ISBLANK('ÁREA MEJORA COMPETENCIAL'!A135),"",'ÁREA MEJORA COMPETENCIAL'!A135:B135)</f>
        <v/>
      </c>
      <c r="B135" s="356"/>
      <c r="C135" s="181" t="str">
        <f>IF(ISBLANK('ÁREA MEJORA COMPETENCIAL'!C135),"",'ÁREA MEJORA COMPETENCIAL'!C135)</f>
        <v/>
      </c>
      <c r="D135" s="180" t="str">
        <f>IF(ISBLANK('ÁREA MEJORA COMPETENCIAL'!D135),"",'ÁREA MEJORA COMPETENCIAL'!D135)</f>
        <v/>
      </c>
      <c r="E135" s="379"/>
      <c r="F135" s="53"/>
      <c r="G135" s="51"/>
      <c r="H135" s="62">
        <f t="shared" si="0"/>
        <v>0</v>
      </c>
      <c r="I135" s="51"/>
      <c r="J135" s="51"/>
      <c r="K135" s="62">
        <f t="shared" si="1"/>
        <v>0</v>
      </c>
      <c r="L135" s="51"/>
      <c r="M135" s="51"/>
      <c r="N135" s="62">
        <f t="shared" si="2"/>
        <v>0</v>
      </c>
      <c r="O135" s="51"/>
      <c r="P135" s="51"/>
      <c r="Q135" s="63">
        <f t="shared" si="3"/>
        <v>0</v>
      </c>
      <c r="R135" s="166"/>
      <c r="S135" s="55" t="str">
        <f>IF(ISBLANK('ÁREA MEJORA COMPETENCIAL'!R135),"",(IF(ISERROR('ÁREA MEJORA COMPETENCIAL'!R135),"",('ÁREA MEJORA COMPETENCIAL'!X135)*4.44444444)))</f>
        <v/>
      </c>
      <c r="T135" s="52" t="str">
        <f>IF(ISBLANK('ÁREA MEJORA COMPETENCIAL'!R135),"",(ROUND(S135,0)))</f>
        <v/>
      </c>
      <c r="U135" s="57" t="str">
        <f>IF('ÁREA MEJORA COMPETENCIAL'!X135=20,88,IF('ÁREA MEJORA COMPETENCIAL'!X135&lt;=2,"",T135))</f>
        <v/>
      </c>
      <c r="V135" s="64">
        <f t="shared" si="5"/>
        <v>0</v>
      </c>
      <c r="W135" s="209" t="str">
        <f>IF(ISBLANK('ÁREA MEJORA COMPETENCIAL'!R135),"",IF(U135="","",(V135-U135)))</f>
        <v/>
      </c>
      <c r="X135" s="224" t="str">
        <f>IF(ISBLANK('ÁREA MEJORA COMPETENCIAL'!R135),"",IF(U135="","VER RESULTADOS",(V135/U135)))</f>
        <v/>
      </c>
      <c r="Y135" s="354"/>
      <c r="Z135" s="38"/>
    </row>
    <row r="136" spans="1:26" s="99" customFormat="1" ht="18.75" customHeight="1" x14ac:dyDescent="0.3">
      <c r="A136" s="355" t="str">
        <f>IF(ISBLANK('ÁREA MEJORA COMPETENCIAL'!A136),"",'ÁREA MEJORA COMPETENCIAL'!A136:B136)</f>
        <v/>
      </c>
      <c r="B136" s="356"/>
      <c r="C136" s="181" t="str">
        <f>IF(ISBLANK('ÁREA MEJORA COMPETENCIAL'!C136),"",'ÁREA MEJORA COMPETENCIAL'!C136)</f>
        <v/>
      </c>
      <c r="D136" s="180" t="str">
        <f>IF(ISBLANK('ÁREA MEJORA COMPETENCIAL'!D136),"",'ÁREA MEJORA COMPETENCIAL'!D136)</f>
        <v/>
      </c>
      <c r="E136" s="379"/>
      <c r="F136" s="82"/>
      <c r="G136" s="51"/>
      <c r="H136" s="62">
        <f t="shared" si="0"/>
        <v>0</v>
      </c>
      <c r="I136" s="51"/>
      <c r="J136" s="51"/>
      <c r="K136" s="62">
        <f t="shared" si="1"/>
        <v>0</v>
      </c>
      <c r="L136" s="51"/>
      <c r="M136" s="51"/>
      <c r="N136" s="62">
        <f t="shared" si="2"/>
        <v>0</v>
      </c>
      <c r="O136" s="51"/>
      <c r="P136" s="51"/>
      <c r="Q136" s="63">
        <f t="shared" si="3"/>
        <v>0</v>
      </c>
      <c r="R136" s="166"/>
      <c r="S136" s="55" t="str">
        <f>IF(ISBLANK('ÁREA MEJORA COMPETENCIAL'!R136),"",(IF(ISERROR('ÁREA MEJORA COMPETENCIAL'!R136),"",('ÁREA MEJORA COMPETENCIAL'!X136)*4.44444444)))</f>
        <v/>
      </c>
      <c r="T136" s="52" t="str">
        <f>IF(ISBLANK('ÁREA MEJORA COMPETENCIAL'!R136),"",(ROUND(S136,0)))</f>
        <v/>
      </c>
      <c r="U136" s="57" t="str">
        <f>IF('ÁREA MEJORA COMPETENCIAL'!X136=20,88,IF('ÁREA MEJORA COMPETENCIAL'!X136&lt;=2,"",T136))</f>
        <v/>
      </c>
      <c r="V136" s="64">
        <f t="shared" si="5"/>
        <v>0</v>
      </c>
      <c r="W136" s="209" t="str">
        <f>IF(ISBLANK('ÁREA MEJORA COMPETENCIAL'!R136),"",IF(U136="","",(V136-U136)))</f>
        <v/>
      </c>
      <c r="X136" s="224" t="str">
        <f>IF(ISBLANK('ÁREA MEJORA COMPETENCIAL'!R136),"",IF(U136="","VER RESULTADOS",(V136/U136)))</f>
        <v/>
      </c>
      <c r="Y136" s="354"/>
      <c r="Z136" s="38"/>
    </row>
    <row r="137" spans="1:26" s="99" customFormat="1" ht="18.75" customHeight="1" x14ac:dyDescent="0.3">
      <c r="A137" s="355" t="str">
        <f>IF(ISBLANK('ÁREA MEJORA COMPETENCIAL'!A137),"",'ÁREA MEJORA COMPETENCIAL'!A137:B137)</f>
        <v/>
      </c>
      <c r="B137" s="356"/>
      <c r="C137" s="181" t="str">
        <f>IF(ISBLANK('ÁREA MEJORA COMPETENCIAL'!C137),"",'ÁREA MEJORA COMPETENCIAL'!C137)</f>
        <v/>
      </c>
      <c r="D137" s="180" t="str">
        <f>IF(ISBLANK('ÁREA MEJORA COMPETENCIAL'!D137),"",'ÁREA MEJORA COMPETENCIAL'!D137)</f>
        <v/>
      </c>
      <c r="E137" s="379"/>
      <c r="F137" s="53"/>
      <c r="G137" s="51"/>
      <c r="H137" s="62">
        <f t="shared" si="0"/>
        <v>0</v>
      </c>
      <c r="I137" s="51"/>
      <c r="J137" s="51"/>
      <c r="K137" s="62">
        <f t="shared" si="1"/>
        <v>0</v>
      </c>
      <c r="L137" s="51"/>
      <c r="M137" s="51"/>
      <c r="N137" s="62">
        <f t="shared" si="2"/>
        <v>0</v>
      </c>
      <c r="O137" s="51"/>
      <c r="P137" s="51"/>
      <c r="Q137" s="63">
        <f t="shared" si="3"/>
        <v>0</v>
      </c>
      <c r="R137" s="166"/>
      <c r="S137" s="55" t="str">
        <f>IF(ISBLANK('ÁREA MEJORA COMPETENCIAL'!R137),"",(IF(ISERROR('ÁREA MEJORA COMPETENCIAL'!R137),"",('ÁREA MEJORA COMPETENCIAL'!X137)*4.44444444)))</f>
        <v/>
      </c>
      <c r="T137" s="52" t="str">
        <f>IF(ISBLANK('ÁREA MEJORA COMPETENCIAL'!R137),"",(ROUND(S137,0)))</f>
        <v/>
      </c>
      <c r="U137" s="57" t="str">
        <f>IF('ÁREA MEJORA COMPETENCIAL'!X137=20,88,IF('ÁREA MEJORA COMPETENCIAL'!X137&lt;=2,"",T137))</f>
        <v/>
      </c>
      <c r="V137" s="64">
        <f t="shared" si="5"/>
        <v>0</v>
      </c>
      <c r="W137" s="209" t="str">
        <f>IF(ISBLANK('ÁREA MEJORA COMPETENCIAL'!R137),"",IF(U137="","",(V137-U137)))</f>
        <v/>
      </c>
      <c r="X137" s="224" t="str">
        <f>IF(ISBLANK('ÁREA MEJORA COMPETENCIAL'!R137),"",IF(U137="","VER RESULTADOS",(V137/U137)))</f>
        <v/>
      </c>
      <c r="Y137" s="354"/>
      <c r="Z137" s="38"/>
    </row>
    <row r="138" spans="1:26" s="99" customFormat="1" ht="18.75" customHeight="1" x14ac:dyDescent="0.3">
      <c r="A138" s="355" t="str">
        <f>IF(ISBLANK('ÁREA MEJORA COMPETENCIAL'!A138),"",'ÁREA MEJORA COMPETENCIAL'!A138:B138)</f>
        <v/>
      </c>
      <c r="B138" s="356"/>
      <c r="C138" s="181" t="str">
        <f>IF(ISBLANK('ÁREA MEJORA COMPETENCIAL'!C138),"",'ÁREA MEJORA COMPETENCIAL'!C138)</f>
        <v/>
      </c>
      <c r="D138" s="180" t="str">
        <f>IF(ISBLANK('ÁREA MEJORA COMPETENCIAL'!D138),"",'ÁREA MEJORA COMPETENCIAL'!D138)</f>
        <v/>
      </c>
      <c r="E138" s="379"/>
      <c r="F138" s="82"/>
      <c r="G138" s="51"/>
      <c r="H138" s="62">
        <f t="shared" si="0"/>
        <v>0</v>
      </c>
      <c r="I138" s="51"/>
      <c r="J138" s="51"/>
      <c r="K138" s="62">
        <f t="shared" si="1"/>
        <v>0</v>
      </c>
      <c r="L138" s="51"/>
      <c r="M138" s="51"/>
      <c r="N138" s="62">
        <f t="shared" si="2"/>
        <v>0</v>
      </c>
      <c r="O138" s="51"/>
      <c r="P138" s="51"/>
      <c r="Q138" s="63">
        <f t="shared" si="3"/>
        <v>0</v>
      </c>
      <c r="R138" s="166"/>
      <c r="S138" s="55" t="str">
        <f>IF(ISBLANK('ÁREA MEJORA COMPETENCIAL'!R138),"",(IF(ISERROR('ÁREA MEJORA COMPETENCIAL'!R138),"",('ÁREA MEJORA COMPETENCIAL'!X138)*4.44444444)))</f>
        <v/>
      </c>
      <c r="T138" s="52" t="str">
        <f>IF(ISBLANK('ÁREA MEJORA COMPETENCIAL'!R138),"",(ROUND(S138,0)))</f>
        <v/>
      </c>
      <c r="U138" s="57" t="str">
        <f>IF('ÁREA MEJORA COMPETENCIAL'!X138=20,88,IF('ÁREA MEJORA COMPETENCIAL'!X138&lt;=2,"",T138))</f>
        <v/>
      </c>
      <c r="V138" s="64">
        <f t="shared" si="5"/>
        <v>0</v>
      </c>
      <c r="W138" s="209" t="str">
        <f>IF(ISBLANK('ÁREA MEJORA COMPETENCIAL'!R138),"",IF(U138="","",(V138-U138)))</f>
        <v/>
      </c>
      <c r="X138" s="224" t="str">
        <f>IF(ISBLANK('ÁREA MEJORA COMPETENCIAL'!R138),"",IF(U138="","VER RESULTADOS",(V138/U138)))</f>
        <v/>
      </c>
      <c r="Y138" s="354"/>
      <c r="Z138" s="38"/>
    </row>
    <row r="139" spans="1:26" s="99" customFormat="1" ht="18.75" customHeight="1" x14ac:dyDescent="0.3">
      <c r="A139" s="355" t="str">
        <f>IF(ISBLANK('ÁREA MEJORA COMPETENCIAL'!A139),"",'ÁREA MEJORA COMPETENCIAL'!A139:B139)</f>
        <v/>
      </c>
      <c r="B139" s="356"/>
      <c r="C139" s="181" t="str">
        <f>IF(ISBLANK('ÁREA MEJORA COMPETENCIAL'!C139),"",'ÁREA MEJORA COMPETENCIAL'!C139)</f>
        <v/>
      </c>
      <c r="D139" s="180" t="str">
        <f>IF(ISBLANK('ÁREA MEJORA COMPETENCIAL'!D139),"",'ÁREA MEJORA COMPETENCIAL'!D139)</f>
        <v/>
      </c>
      <c r="E139" s="379"/>
      <c r="F139" s="53"/>
      <c r="G139" s="51"/>
      <c r="H139" s="62">
        <f t="shared" si="0"/>
        <v>0</v>
      </c>
      <c r="I139" s="51"/>
      <c r="J139" s="51"/>
      <c r="K139" s="62">
        <f t="shared" si="1"/>
        <v>0</v>
      </c>
      <c r="L139" s="51"/>
      <c r="M139" s="51"/>
      <c r="N139" s="62">
        <f t="shared" si="2"/>
        <v>0</v>
      </c>
      <c r="O139" s="51"/>
      <c r="P139" s="51"/>
      <c r="Q139" s="63">
        <f t="shared" si="3"/>
        <v>0</v>
      </c>
      <c r="R139" s="166"/>
      <c r="S139" s="55" t="str">
        <f>IF(ISBLANK('ÁREA MEJORA COMPETENCIAL'!R139),"",(IF(ISERROR('ÁREA MEJORA COMPETENCIAL'!R139),"",('ÁREA MEJORA COMPETENCIAL'!X139)*4.44444444)))</f>
        <v/>
      </c>
      <c r="T139" s="52" t="str">
        <f>IF(ISBLANK('ÁREA MEJORA COMPETENCIAL'!R139),"",(ROUND(S139,0)))</f>
        <v/>
      </c>
      <c r="U139" s="57" t="str">
        <f>IF('ÁREA MEJORA COMPETENCIAL'!X139=20,88,IF('ÁREA MEJORA COMPETENCIAL'!X139&lt;=2,"",T139))</f>
        <v/>
      </c>
      <c r="V139" s="64">
        <f t="shared" ref="V139:V162" si="6">SUM(H139,K139,N139,Q139)</f>
        <v>0</v>
      </c>
      <c r="W139" s="209" t="str">
        <f>IF(ISBLANK('ÁREA MEJORA COMPETENCIAL'!R139),"",IF(U139="","",(V139-U139)))</f>
        <v/>
      </c>
      <c r="X139" s="224" t="str">
        <f>IF(ISBLANK('ÁREA MEJORA COMPETENCIAL'!R139),"",IF(U139="","VER RESULTADOS",(V139/U139)))</f>
        <v/>
      </c>
      <c r="Y139" s="354"/>
      <c r="Z139" s="38"/>
    </row>
    <row r="140" spans="1:26" s="99" customFormat="1" ht="18.75" customHeight="1" x14ac:dyDescent="0.3">
      <c r="A140" s="355" t="str">
        <f>IF(ISBLANK('ÁREA MEJORA COMPETENCIAL'!A140),"",'ÁREA MEJORA COMPETENCIAL'!A140:B140)</f>
        <v/>
      </c>
      <c r="B140" s="356"/>
      <c r="C140" s="181" t="str">
        <f>IF(ISBLANK('ÁREA MEJORA COMPETENCIAL'!C140),"",'ÁREA MEJORA COMPETENCIAL'!C140)</f>
        <v/>
      </c>
      <c r="D140" s="180" t="str">
        <f>IF(ISBLANK('ÁREA MEJORA COMPETENCIAL'!D140),"",'ÁREA MEJORA COMPETENCIAL'!D140)</f>
        <v/>
      </c>
      <c r="E140" s="379"/>
      <c r="F140" s="82"/>
      <c r="G140" s="51"/>
      <c r="H140" s="62">
        <f t="shared" si="0"/>
        <v>0</v>
      </c>
      <c r="I140" s="51"/>
      <c r="J140" s="51"/>
      <c r="K140" s="62">
        <f t="shared" si="1"/>
        <v>0</v>
      </c>
      <c r="L140" s="51"/>
      <c r="M140" s="51"/>
      <c r="N140" s="62">
        <f t="shared" si="2"/>
        <v>0</v>
      </c>
      <c r="O140" s="51"/>
      <c r="P140" s="51"/>
      <c r="Q140" s="63">
        <f t="shared" si="3"/>
        <v>0</v>
      </c>
      <c r="R140" s="166"/>
      <c r="S140" s="55" t="str">
        <f>IF(ISBLANK('ÁREA MEJORA COMPETENCIAL'!R140),"",(IF(ISERROR('ÁREA MEJORA COMPETENCIAL'!R140),"",('ÁREA MEJORA COMPETENCIAL'!X140)*4.44444444)))</f>
        <v/>
      </c>
      <c r="T140" s="52" t="str">
        <f>IF(ISBLANK('ÁREA MEJORA COMPETENCIAL'!R140),"",(ROUND(S140,0)))</f>
        <v/>
      </c>
      <c r="U140" s="57" t="str">
        <f>IF('ÁREA MEJORA COMPETENCIAL'!X140=20,88,IF('ÁREA MEJORA COMPETENCIAL'!X140&lt;=2,"",T140))</f>
        <v/>
      </c>
      <c r="V140" s="64">
        <f t="shared" si="6"/>
        <v>0</v>
      </c>
      <c r="W140" s="209" t="str">
        <f>IF(ISBLANK('ÁREA MEJORA COMPETENCIAL'!R140),"",IF(U140="","",(V140-U140)))</f>
        <v/>
      </c>
      <c r="X140" s="224" t="str">
        <f>IF(ISBLANK('ÁREA MEJORA COMPETENCIAL'!R140),"",IF(U140="","VER RESULTADOS",(V140/U140)))</f>
        <v/>
      </c>
      <c r="Y140" s="354"/>
      <c r="Z140" s="38"/>
    </row>
    <row r="141" spans="1:26" s="99" customFormat="1" ht="18.75" customHeight="1" x14ac:dyDescent="0.3">
      <c r="A141" s="355" t="str">
        <f>IF(ISBLANK('ÁREA MEJORA COMPETENCIAL'!A141),"",'ÁREA MEJORA COMPETENCIAL'!A141:B141)</f>
        <v/>
      </c>
      <c r="B141" s="356"/>
      <c r="C141" s="181" t="str">
        <f>IF(ISBLANK('ÁREA MEJORA COMPETENCIAL'!C141),"",'ÁREA MEJORA COMPETENCIAL'!C141)</f>
        <v/>
      </c>
      <c r="D141" s="180" t="str">
        <f>IF(ISBLANK('ÁREA MEJORA COMPETENCIAL'!D141),"",'ÁREA MEJORA COMPETENCIAL'!D141)</f>
        <v/>
      </c>
      <c r="E141" s="379"/>
      <c r="F141" s="53"/>
      <c r="G141" s="51"/>
      <c r="H141" s="62">
        <f t="shared" si="0"/>
        <v>0</v>
      </c>
      <c r="I141" s="51"/>
      <c r="J141" s="51"/>
      <c r="K141" s="62">
        <f t="shared" si="1"/>
        <v>0</v>
      </c>
      <c r="L141" s="51"/>
      <c r="M141" s="51"/>
      <c r="N141" s="62">
        <f t="shared" si="2"/>
        <v>0</v>
      </c>
      <c r="O141" s="51"/>
      <c r="P141" s="51"/>
      <c r="Q141" s="63">
        <f t="shared" si="3"/>
        <v>0</v>
      </c>
      <c r="R141" s="166"/>
      <c r="S141" s="55" t="str">
        <f>IF(ISBLANK('ÁREA MEJORA COMPETENCIAL'!R141),"",(IF(ISERROR('ÁREA MEJORA COMPETENCIAL'!R141),"",('ÁREA MEJORA COMPETENCIAL'!X141)*4.44444444)))</f>
        <v/>
      </c>
      <c r="T141" s="52" t="str">
        <f>IF(ISBLANK('ÁREA MEJORA COMPETENCIAL'!R141),"",(ROUND(S141,0)))</f>
        <v/>
      </c>
      <c r="U141" s="57" t="str">
        <f>IF('ÁREA MEJORA COMPETENCIAL'!X141=20,88,IF('ÁREA MEJORA COMPETENCIAL'!X141&lt;=2,"",T141))</f>
        <v/>
      </c>
      <c r="V141" s="64">
        <f t="shared" si="6"/>
        <v>0</v>
      </c>
      <c r="W141" s="209" t="str">
        <f>IF(ISBLANK('ÁREA MEJORA COMPETENCIAL'!R141),"",IF(U141="","",(V141-U141)))</f>
        <v/>
      </c>
      <c r="X141" s="224" t="str">
        <f>IF(ISBLANK('ÁREA MEJORA COMPETENCIAL'!R141),"",IF(U141="","VER RESULTADOS",(V141/U141)))</f>
        <v/>
      </c>
      <c r="Y141" s="354"/>
      <c r="Z141" s="38"/>
    </row>
    <row r="142" spans="1:26" s="99" customFormat="1" ht="18.75" customHeight="1" x14ac:dyDescent="0.3">
      <c r="A142" s="355" t="str">
        <f>IF(ISBLANK('ÁREA MEJORA COMPETENCIAL'!A142),"",'ÁREA MEJORA COMPETENCIAL'!A142:B142)</f>
        <v/>
      </c>
      <c r="B142" s="356"/>
      <c r="C142" s="181" t="str">
        <f>IF(ISBLANK('ÁREA MEJORA COMPETENCIAL'!C142),"",'ÁREA MEJORA COMPETENCIAL'!C142)</f>
        <v/>
      </c>
      <c r="D142" s="180" t="str">
        <f>IF(ISBLANK('ÁREA MEJORA COMPETENCIAL'!D142),"",'ÁREA MEJORA COMPETENCIAL'!D142)</f>
        <v/>
      </c>
      <c r="E142" s="379"/>
      <c r="F142" s="82"/>
      <c r="G142" s="51"/>
      <c r="H142" s="62">
        <f t="shared" si="0"/>
        <v>0</v>
      </c>
      <c r="I142" s="51"/>
      <c r="J142" s="51"/>
      <c r="K142" s="62">
        <f t="shared" si="1"/>
        <v>0</v>
      </c>
      <c r="L142" s="51"/>
      <c r="M142" s="51"/>
      <c r="N142" s="62">
        <f t="shared" si="2"/>
        <v>0</v>
      </c>
      <c r="O142" s="51"/>
      <c r="P142" s="51"/>
      <c r="Q142" s="63">
        <f t="shared" si="3"/>
        <v>0</v>
      </c>
      <c r="R142" s="166"/>
      <c r="S142" s="55" t="str">
        <f>IF(ISBLANK('ÁREA MEJORA COMPETENCIAL'!R142),"",(IF(ISERROR('ÁREA MEJORA COMPETENCIAL'!R142),"",('ÁREA MEJORA COMPETENCIAL'!X142)*4.44444444)))</f>
        <v/>
      </c>
      <c r="T142" s="52" t="str">
        <f>IF(ISBLANK('ÁREA MEJORA COMPETENCIAL'!R142),"",(ROUND(S142,0)))</f>
        <v/>
      </c>
      <c r="U142" s="57" t="str">
        <f>IF('ÁREA MEJORA COMPETENCIAL'!X142=20,88,IF('ÁREA MEJORA COMPETENCIAL'!X142&lt;=2,"",T142))</f>
        <v/>
      </c>
      <c r="V142" s="64">
        <f t="shared" si="6"/>
        <v>0</v>
      </c>
      <c r="W142" s="209" t="str">
        <f>IF(ISBLANK('ÁREA MEJORA COMPETENCIAL'!R142),"",IF(U142="","",(V142-U142)))</f>
        <v/>
      </c>
      <c r="X142" s="224" t="str">
        <f>IF(ISBLANK('ÁREA MEJORA COMPETENCIAL'!R142),"",IF(U142="","VER RESULTADOS",(V142/U142)))</f>
        <v/>
      </c>
      <c r="Y142" s="354"/>
      <c r="Z142" s="38"/>
    </row>
    <row r="143" spans="1:26" s="99" customFormat="1" ht="18.75" customHeight="1" x14ac:dyDescent="0.3">
      <c r="A143" s="355" t="str">
        <f>IF(ISBLANK('ÁREA MEJORA COMPETENCIAL'!A143),"",'ÁREA MEJORA COMPETENCIAL'!A143:B143)</f>
        <v/>
      </c>
      <c r="B143" s="356"/>
      <c r="C143" s="181" t="str">
        <f>IF(ISBLANK('ÁREA MEJORA COMPETENCIAL'!C143),"",'ÁREA MEJORA COMPETENCIAL'!C143)</f>
        <v/>
      </c>
      <c r="D143" s="180" t="str">
        <f>IF(ISBLANK('ÁREA MEJORA COMPETENCIAL'!D143),"",'ÁREA MEJORA COMPETENCIAL'!D143)</f>
        <v/>
      </c>
      <c r="E143" s="379"/>
      <c r="F143" s="53"/>
      <c r="G143" s="51"/>
      <c r="H143" s="62">
        <f t="shared" si="0"/>
        <v>0</v>
      </c>
      <c r="I143" s="51"/>
      <c r="J143" s="51"/>
      <c r="K143" s="62">
        <f t="shared" si="1"/>
        <v>0</v>
      </c>
      <c r="L143" s="51"/>
      <c r="M143" s="51"/>
      <c r="N143" s="62">
        <f t="shared" si="2"/>
        <v>0</v>
      </c>
      <c r="O143" s="51"/>
      <c r="P143" s="51"/>
      <c r="Q143" s="63">
        <f t="shared" si="3"/>
        <v>0</v>
      </c>
      <c r="R143" s="166"/>
      <c r="S143" s="55" t="str">
        <f>IF(ISBLANK('ÁREA MEJORA COMPETENCIAL'!R143),"",(IF(ISERROR('ÁREA MEJORA COMPETENCIAL'!R143),"",('ÁREA MEJORA COMPETENCIAL'!X143)*4.44444444)))</f>
        <v/>
      </c>
      <c r="T143" s="52" t="str">
        <f>IF(ISBLANK('ÁREA MEJORA COMPETENCIAL'!R143),"",(ROUND(S143,0)))</f>
        <v/>
      </c>
      <c r="U143" s="57" t="str">
        <f>IF('ÁREA MEJORA COMPETENCIAL'!X143=20,88,IF('ÁREA MEJORA COMPETENCIAL'!X143&lt;=2,"",T143))</f>
        <v/>
      </c>
      <c r="V143" s="64">
        <f t="shared" si="6"/>
        <v>0</v>
      </c>
      <c r="W143" s="209" t="str">
        <f>IF(ISBLANK('ÁREA MEJORA COMPETENCIAL'!R143),"",IF(U143="","",(V143-U143)))</f>
        <v/>
      </c>
      <c r="X143" s="224" t="str">
        <f>IF(ISBLANK('ÁREA MEJORA COMPETENCIAL'!R143),"",IF(U143="","VER RESULTADOS",(V143/U143)))</f>
        <v/>
      </c>
      <c r="Y143" s="354"/>
      <c r="Z143" s="38"/>
    </row>
    <row r="144" spans="1:26" s="99" customFormat="1" ht="18.75" customHeight="1" x14ac:dyDescent="0.3">
      <c r="A144" s="355" t="str">
        <f>IF(ISBLANK('ÁREA MEJORA COMPETENCIAL'!A144),"",'ÁREA MEJORA COMPETENCIAL'!A144:B144)</f>
        <v/>
      </c>
      <c r="B144" s="356"/>
      <c r="C144" s="181" t="str">
        <f>IF(ISBLANK('ÁREA MEJORA COMPETENCIAL'!C144),"",'ÁREA MEJORA COMPETENCIAL'!C144)</f>
        <v/>
      </c>
      <c r="D144" s="180" t="str">
        <f>IF(ISBLANK('ÁREA MEJORA COMPETENCIAL'!D144),"",'ÁREA MEJORA COMPETENCIAL'!D144)</f>
        <v/>
      </c>
      <c r="E144" s="379"/>
      <c r="F144" s="82"/>
      <c r="G144" s="51"/>
      <c r="H144" s="62">
        <f t="shared" si="0"/>
        <v>0</v>
      </c>
      <c r="I144" s="51"/>
      <c r="J144" s="51"/>
      <c r="K144" s="62">
        <f t="shared" si="1"/>
        <v>0</v>
      </c>
      <c r="L144" s="51"/>
      <c r="M144" s="51"/>
      <c r="N144" s="62">
        <f t="shared" si="2"/>
        <v>0</v>
      </c>
      <c r="O144" s="51"/>
      <c r="P144" s="51"/>
      <c r="Q144" s="63">
        <f t="shared" si="3"/>
        <v>0</v>
      </c>
      <c r="R144" s="166"/>
      <c r="S144" s="55" t="str">
        <f>IF(ISBLANK('ÁREA MEJORA COMPETENCIAL'!R144),"",(IF(ISERROR('ÁREA MEJORA COMPETENCIAL'!R144),"",('ÁREA MEJORA COMPETENCIAL'!X144)*4.44444444)))</f>
        <v/>
      </c>
      <c r="T144" s="52" t="str">
        <f>IF(ISBLANK('ÁREA MEJORA COMPETENCIAL'!R144),"",(ROUND(S144,0)))</f>
        <v/>
      </c>
      <c r="U144" s="57" t="str">
        <f>IF('ÁREA MEJORA COMPETENCIAL'!X144=20,88,IF('ÁREA MEJORA COMPETENCIAL'!X144&lt;=2,"",T144))</f>
        <v/>
      </c>
      <c r="V144" s="64">
        <f t="shared" si="6"/>
        <v>0</v>
      </c>
      <c r="W144" s="209" t="str">
        <f>IF(ISBLANK('ÁREA MEJORA COMPETENCIAL'!R144),"",IF(U144="","",(V144-U144)))</f>
        <v/>
      </c>
      <c r="X144" s="224" t="str">
        <f>IF(ISBLANK('ÁREA MEJORA COMPETENCIAL'!R144),"",IF(U144="","VER RESULTADOS",(V144/U144)))</f>
        <v/>
      </c>
      <c r="Y144" s="354"/>
      <c r="Z144" s="38"/>
    </row>
    <row r="145" spans="1:26" s="99" customFormat="1" ht="18.75" customHeight="1" x14ac:dyDescent="0.3">
      <c r="A145" s="355" t="str">
        <f>IF(ISBLANK('ÁREA MEJORA COMPETENCIAL'!A145),"",'ÁREA MEJORA COMPETENCIAL'!A145:B145)</f>
        <v/>
      </c>
      <c r="B145" s="356"/>
      <c r="C145" s="181" t="str">
        <f>IF(ISBLANK('ÁREA MEJORA COMPETENCIAL'!C145),"",'ÁREA MEJORA COMPETENCIAL'!C145)</f>
        <v/>
      </c>
      <c r="D145" s="180" t="str">
        <f>IF(ISBLANK('ÁREA MEJORA COMPETENCIAL'!D145),"",'ÁREA MEJORA COMPETENCIAL'!D145)</f>
        <v/>
      </c>
      <c r="E145" s="379"/>
      <c r="F145" s="53"/>
      <c r="G145" s="51"/>
      <c r="H145" s="62">
        <f t="shared" si="0"/>
        <v>0</v>
      </c>
      <c r="I145" s="51"/>
      <c r="J145" s="51"/>
      <c r="K145" s="62">
        <f t="shared" si="1"/>
        <v>0</v>
      </c>
      <c r="L145" s="51"/>
      <c r="M145" s="51"/>
      <c r="N145" s="62">
        <f t="shared" si="2"/>
        <v>0</v>
      </c>
      <c r="O145" s="51"/>
      <c r="P145" s="51"/>
      <c r="Q145" s="63">
        <f t="shared" si="3"/>
        <v>0</v>
      </c>
      <c r="R145" s="166"/>
      <c r="S145" s="55" t="str">
        <f>IF(ISBLANK('ÁREA MEJORA COMPETENCIAL'!R145),"",(IF(ISERROR('ÁREA MEJORA COMPETENCIAL'!R145),"",('ÁREA MEJORA COMPETENCIAL'!X145)*4.44444444)))</f>
        <v/>
      </c>
      <c r="T145" s="52" t="str">
        <f>IF(ISBLANK('ÁREA MEJORA COMPETENCIAL'!R145),"",(ROUND(S145,0)))</f>
        <v/>
      </c>
      <c r="U145" s="57" t="str">
        <f>IF('ÁREA MEJORA COMPETENCIAL'!X145=20,88,IF('ÁREA MEJORA COMPETENCIAL'!X145&lt;=2,"",T145))</f>
        <v/>
      </c>
      <c r="V145" s="64">
        <f t="shared" si="6"/>
        <v>0</v>
      </c>
      <c r="W145" s="209" t="str">
        <f>IF(ISBLANK('ÁREA MEJORA COMPETENCIAL'!R145),"",IF(U145="","",(V145-U145)))</f>
        <v/>
      </c>
      <c r="X145" s="224" t="str">
        <f>IF(ISBLANK('ÁREA MEJORA COMPETENCIAL'!R145),"",IF(U145="","VER RESULTADOS",(V145/U145)))</f>
        <v/>
      </c>
      <c r="Y145" s="354"/>
      <c r="Z145" s="38"/>
    </row>
    <row r="146" spans="1:26" s="99" customFormat="1" ht="18.75" customHeight="1" x14ac:dyDescent="0.3">
      <c r="A146" s="355" t="str">
        <f>IF(ISBLANK('ÁREA MEJORA COMPETENCIAL'!A146),"",'ÁREA MEJORA COMPETENCIAL'!A146:B146)</f>
        <v/>
      </c>
      <c r="B146" s="356"/>
      <c r="C146" s="181" t="str">
        <f>IF(ISBLANK('ÁREA MEJORA COMPETENCIAL'!C146),"",'ÁREA MEJORA COMPETENCIAL'!C146)</f>
        <v/>
      </c>
      <c r="D146" s="180" t="str">
        <f>IF(ISBLANK('ÁREA MEJORA COMPETENCIAL'!D146),"",'ÁREA MEJORA COMPETENCIAL'!D146)</f>
        <v/>
      </c>
      <c r="E146" s="379"/>
      <c r="F146" s="82"/>
      <c r="G146" s="51"/>
      <c r="H146" s="62">
        <f t="shared" ref="H146:H162" si="7">SUM(F146,G146)</f>
        <v>0</v>
      </c>
      <c r="I146" s="51"/>
      <c r="J146" s="51"/>
      <c r="K146" s="62">
        <f t="shared" ref="K146:K162" si="8">SUM(I146,J146)</f>
        <v>0</v>
      </c>
      <c r="L146" s="51"/>
      <c r="M146" s="51"/>
      <c r="N146" s="62">
        <f t="shared" ref="N146:N162" si="9">SUM(L146,M146)</f>
        <v>0</v>
      </c>
      <c r="O146" s="51"/>
      <c r="P146" s="51"/>
      <c r="Q146" s="63">
        <f t="shared" ref="Q146:Q162" si="10">SUM(O146,P146)</f>
        <v>0</v>
      </c>
      <c r="R146" s="166"/>
      <c r="S146" s="55" t="str">
        <f>IF(ISBLANK('ÁREA MEJORA COMPETENCIAL'!R146),"",(IF(ISERROR('ÁREA MEJORA COMPETENCIAL'!R146),"",('ÁREA MEJORA COMPETENCIAL'!X146)*4.44444444)))</f>
        <v/>
      </c>
      <c r="T146" s="52" t="str">
        <f>IF(ISBLANK('ÁREA MEJORA COMPETENCIAL'!R146),"",(ROUND(S146,0)))</f>
        <v/>
      </c>
      <c r="U146" s="57" t="str">
        <f>IF('ÁREA MEJORA COMPETENCIAL'!X146=20,88,IF('ÁREA MEJORA COMPETENCIAL'!X146&lt;=2,"",T146))</f>
        <v/>
      </c>
      <c r="V146" s="64">
        <f t="shared" si="6"/>
        <v>0</v>
      </c>
      <c r="W146" s="209" t="str">
        <f>IF(ISBLANK('ÁREA MEJORA COMPETENCIAL'!R146),"",IF(U146="","",(V146-U146)))</f>
        <v/>
      </c>
      <c r="X146" s="224" t="str">
        <f>IF(ISBLANK('ÁREA MEJORA COMPETENCIAL'!R146),"",IF(U146="","VER RESULTADOS",(V146/U146)))</f>
        <v/>
      </c>
      <c r="Y146" s="354"/>
      <c r="Z146" s="38"/>
    </row>
    <row r="147" spans="1:26" s="99" customFormat="1" ht="18.75" customHeight="1" x14ac:dyDescent="0.3">
      <c r="A147" s="355" t="str">
        <f>IF(ISBLANK('ÁREA MEJORA COMPETENCIAL'!A147),"",'ÁREA MEJORA COMPETENCIAL'!A147:B147)</f>
        <v/>
      </c>
      <c r="B147" s="356"/>
      <c r="C147" s="181" t="str">
        <f>IF(ISBLANK('ÁREA MEJORA COMPETENCIAL'!C147),"",'ÁREA MEJORA COMPETENCIAL'!C147)</f>
        <v/>
      </c>
      <c r="D147" s="180" t="str">
        <f>IF(ISBLANK('ÁREA MEJORA COMPETENCIAL'!D147),"",'ÁREA MEJORA COMPETENCIAL'!D147)</f>
        <v/>
      </c>
      <c r="E147" s="379"/>
      <c r="F147" s="53"/>
      <c r="G147" s="51"/>
      <c r="H147" s="62">
        <f t="shared" si="7"/>
        <v>0</v>
      </c>
      <c r="I147" s="51"/>
      <c r="J147" s="51"/>
      <c r="K147" s="62">
        <f t="shared" si="8"/>
        <v>0</v>
      </c>
      <c r="L147" s="51"/>
      <c r="M147" s="51"/>
      <c r="N147" s="62">
        <f t="shared" si="9"/>
        <v>0</v>
      </c>
      <c r="O147" s="51"/>
      <c r="P147" s="51"/>
      <c r="Q147" s="63">
        <f t="shared" si="10"/>
        <v>0</v>
      </c>
      <c r="R147" s="166"/>
      <c r="S147" s="55" t="str">
        <f>IF(ISBLANK('ÁREA MEJORA COMPETENCIAL'!R147),"",(IF(ISERROR('ÁREA MEJORA COMPETENCIAL'!R147),"",('ÁREA MEJORA COMPETENCIAL'!X147)*4.44444444)))</f>
        <v/>
      </c>
      <c r="T147" s="52" t="str">
        <f>IF(ISBLANK('ÁREA MEJORA COMPETENCIAL'!R147),"",(ROUND(S147,0)))</f>
        <v/>
      </c>
      <c r="U147" s="57" t="str">
        <f>IF('ÁREA MEJORA COMPETENCIAL'!X147=20,88,IF('ÁREA MEJORA COMPETENCIAL'!X147&lt;=2,"",T147))</f>
        <v/>
      </c>
      <c r="V147" s="64">
        <f t="shared" si="6"/>
        <v>0</v>
      </c>
      <c r="W147" s="209" t="str">
        <f>IF(ISBLANK('ÁREA MEJORA COMPETENCIAL'!R147),"",IF(U147="","",(V147-U147)))</f>
        <v/>
      </c>
      <c r="X147" s="224" t="str">
        <f>IF(ISBLANK('ÁREA MEJORA COMPETENCIAL'!R147),"",IF(U147="","VER RESULTADOS",(V147/U147)))</f>
        <v/>
      </c>
      <c r="Y147" s="354"/>
      <c r="Z147" s="38"/>
    </row>
    <row r="148" spans="1:26" s="99" customFormat="1" ht="18.75" customHeight="1" x14ac:dyDescent="0.3">
      <c r="A148" s="355" t="str">
        <f>IF(ISBLANK('ÁREA MEJORA COMPETENCIAL'!A148),"",'ÁREA MEJORA COMPETENCIAL'!A148:B148)</f>
        <v/>
      </c>
      <c r="B148" s="356"/>
      <c r="C148" s="181" t="str">
        <f>IF(ISBLANK('ÁREA MEJORA COMPETENCIAL'!C148),"",'ÁREA MEJORA COMPETENCIAL'!C148)</f>
        <v/>
      </c>
      <c r="D148" s="180" t="str">
        <f>IF(ISBLANK('ÁREA MEJORA COMPETENCIAL'!D148),"",'ÁREA MEJORA COMPETENCIAL'!D148)</f>
        <v/>
      </c>
      <c r="E148" s="379"/>
      <c r="F148" s="82"/>
      <c r="G148" s="51"/>
      <c r="H148" s="62">
        <f t="shared" si="7"/>
        <v>0</v>
      </c>
      <c r="I148" s="51"/>
      <c r="J148" s="51"/>
      <c r="K148" s="62">
        <f t="shared" si="8"/>
        <v>0</v>
      </c>
      <c r="L148" s="51"/>
      <c r="M148" s="51"/>
      <c r="N148" s="62">
        <f t="shared" si="9"/>
        <v>0</v>
      </c>
      <c r="O148" s="51"/>
      <c r="P148" s="51"/>
      <c r="Q148" s="63">
        <f t="shared" si="10"/>
        <v>0</v>
      </c>
      <c r="R148" s="166"/>
      <c r="S148" s="55" t="str">
        <f>IF(ISBLANK('ÁREA MEJORA COMPETENCIAL'!R148),"",(IF(ISERROR('ÁREA MEJORA COMPETENCIAL'!R148),"",('ÁREA MEJORA COMPETENCIAL'!X148)*4.44444444)))</f>
        <v/>
      </c>
      <c r="T148" s="52" t="str">
        <f>IF(ISBLANK('ÁREA MEJORA COMPETENCIAL'!R148),"",(ROUND(S148,0)))</f>
        <v/>
      </c>
      <c r="U148" s="57" t="str">
        <f>IF('ÁREA MEJORA COMPETENCIAL'!X148=20,88,IF('ÁREA MEJORA COMPETENCIAL'!X148&lt;=2,"",T148))</f>
        <v/>
      </c>
      <c r="V148" s="64">
        <f t="shared" si="6"/>
        <v>0</v>
      </c>
      <c r="W148" s="209" t="str">
        <f>IF(ISBLANK('ÁREA MEJORA COMPETENCIAL'!R148),"",IF(U148="","",(V148-U148)))</f>
        <v/>
      </c>
      <c r="X148" s="224" t="str">
        <f>IF(ISBLANK('ÁREA MEJORA COMPETENCIAL'!R148),"",IF(U148="","VER RESULTADOS",(V148/U148)))</f>
        <v/>
      </c>
      <c r="Y148" s="354"/>
      <c r="Z148" s="38"/>
    </row>
    <row r="149" spans="1:26" s="99" customFormat="1" ht="18.75" customHeight="1" x14ac:dyDescent="0.3">
      <c r="A149" s="355" t="str">
        <f>IF(ISBLANK('ÁREA MEJORA COMPETENCIAL'!A149),"",'ÁREA MEJORA COMPETENCIAL'!A149:B149)</f>
        <v/>
      </c>
      <c r="B149" s="356"/>
      <c r="C149" s="181" t="str">
        <f>IF(ISBLANK('ÁREA MEJORA COMPETENCIAL'!C149),"",'ÁREA MEJORA COMPETENCIAL'!C149)</f>
        <v/>
      </c>
      <c r="D149" s="180" t="str">
        <f>IF(ISBLANK('ÁREA MEJORA COMPETENCIAL'!D149),"",'ÁREA MEJORA COMPETENCIAL'!D149)</f>
        <v/>
      </c>
      <c r="E149" s="379"/>
      <c r="F149" s="53"/>
      <c r="G149" s="51"/>
      <c r="H149" s="62">
        <f t="shared" si="7"/>
        <v>0</v>
      </c>
      <c r="I149" s="51"/>
      <c r="J149" s="51"/>
      <c r="K149" s="62">
        <f t="shared" si="8"/>
        <v>0</v>
      </c>
      <c r="L149" s="51"/>
      <c r="M149" s="51"/>
      <c r="N149" s="62">
        <f t="shared" si="9"/>
        <v>0</v>
      </c>
      <c r="O149" s="51"/>
      <c r="P149" s="51"/>
      <c r="Q149" s="63">
        <f t="shared" si="10"/>
        <v>0</v>
      </c>
      <c r="R149" s="166"/>
      <c r="S149" s="55" t="str">
        <f>IF(ISBLANK('ÁREA MEJORA COMPETENCIAL'!R149),"",(IF(ISERROR('ÁREA MEJORA COMPETENCIAL'!R149),"",('ÁREA MEJORA COMPETENCIAL'!X149)*4.44444444)))</f>
        <v/>
      </c>
      <c r="T149" s="52" t="str">
        <f>IF(ISBLANK('ÁREA MEJORA COMPETENCIAL'!R149),"",(ROUND(S149,0)))</f>
        <v/>
      </c>
      <c r="U149" s="57" t="str">
        <f>IF('ÁREA MEJORA COMPETENCIAL'!X149=20,88,IF('ÁREA MEJORA COMPETENCIAL'!X149&lt;=2,"",T149))</f>
        <v/>
      </c>
      <c r="V149" s="64">
        <f t="shared" si="6"/>
        <v>0</v>
      </c>
      <c r="W149" s="209" t="str">
        <f>IF(ISBLANK('ÁREA MEJORA COMPETENCIAL'!R149),"",IF(U149="","",(V149-U149)))</f>
        <v/>
      </c>
      <c r="X149" s="224" t="str">
        <f>IF(ISBLANK('ÁREA MEJORA COMPETENCIAL'!R149),"",IF(U149="","VER RESULTADOS",(V149/U149)))</f>
        <v/>
      </c>
      <c r="Y149" s="354"/>
      <c r="Z149" s="38"/>
    </row>
    <row r="150" spans="1:26" s="99" customFormat="1" ht="18.75" customHeight="1" x14ac:dyDescent="0.3">
      <c r="A150" s="355" t="str">
        <f>IF(ISBLANK('ÁREA MEJORA COMPETENCIAL'!A150),"",'ÁREA MEJORA COMPETENCIAL'!A150:B150)</f>
        <v/>
      </c>
      <c r="B150" s="356"/>
      <c r="C150" s="181" t="str">
        <f>IF(ISBLANK('ÁREA MEJORA COMPETENCIAL'!C150),"",'ÁREA MEJORA COMPETENCIAL'!C150)</f>
        <v/>
      </c>
      <c r="D150" s="180" t="str">
        <f>IF(ISBLANK('ÁREA MEJORA COMPETENCIAL'!D150),"",'ÁREA MEJORA COMPETENCIAL'!D150)</f>
        <v/>
      </c>
      <c r="E150" s="379"/>
      <c r="F150" s="82"/>
      <c r="G150" s="51"/>
      <c r="H150" s="62">
        <f t="shared" si="7"/>
        <v>0</v>
      </c>
      <c r="I150" s="51"/>
      <c r="J150" s="51"/>
      <c r="K150" s="62">
        <f t="shared" si="8"/>
        <v>0</v>
      </c>
      <c r="L150" s="51"/>
      <c r="M150" s="51"/>
      <c r="N150" s="62">
        <f t="shared" si="9"/>
        <v>0</v>
      </c>
      <c r="O150" s="51"/>
      <c r="P150" s="51"/>
      <c r="Q150" s="63">
        <f t="shared" si="10"/>
        <v>0</v>
      </c>
      <c r="R150" s="166"/>
      <c r="S150" s="55" t="str">
        <f>IF(ISBLANK('ÁREA MEJORA COMPETENCIAL'!R150),"",(IF(ISERROR('ÁREA MEJORA COMPETENCIAL'!R150),"",('ÁREA MEJORA COMPETENCIAL'!X150)*4.44444444)))</f>
        <v/>
      </c>
      <c r="T150" s="52" t="str">
        <f>IF(ISBLANK('ÁREA MEJORA COMPETENCIAL'!R150),"",(ROUND(S150,0)))</f>
        <v/>
      </c>
      <c r="U150" s="57" t="str">
        <f>IF('ÁREA MEJORA COMPETENCIAL'!X150=20,88,IF('ÁREA MEJORA COMPETENCIAL'!X150&lt;=2,"",T150))</f>
        <v/>
      </c>
      <c r="V150" s="64">
        <f t="shared" si="6"/>
        <v>0</v>
      </c>
      <c r="W150" s="209" t="str">
        <f>IF(ISBLANK('ÁREA MEJORA COMPETENCIAL'!R150),"",IF(U150="","",(V150-U150)))</f>
        <v/>
      </c>
      <c r="X150" s="224" t="str">
        <f>IF(ISBLANK('ÁREA MEJORA COMPETENCIAL'!R150),"",IF(U150="","VER RESULTADOS",(V150/U150)))</f>
        <v/>
      </c>
      <c r="Y150" s="354"/>
      <c r="Z150" s="38"/>
    </row>
    <row r="151" spans="1:26" s="99" customFormat="1" ht="18.75" customHeight="1" x14ac:dyDescent="0.3">
      <c r="A151" s="355" t="str">
        <f>IF(ISBLANK('ÁREA MEJORA COMPETENCIAL'!A151),"",'ÁREA MEJORA COMPETENCIAL'!A151:B151)</f>
        <v/>
      </c>
      <c r="B151" s="356"/>
      <c r="C151" s="181" t="str">
        <f>IF(ISBLANK('ÁREA MEJORA COMPETENCIAL'!C151),"",'ÁREA MEJORA COMPETENCIAL'!C151)</f>
        <v/>
      </c>
      <c r="D151" s="180" t="str">
        <f>IF(ISBLANK('ÁREA MEJORA COMPETENCIAL'!D151),"",'ÁREA MEJORA COMPETENCIAL'!D151)</f>
        <v/>
      </c>
      <c r="E151" s="379"/>
      <c r="F151" s="53"/>
      <c r="G151" s="51"/>
      <c r="H151" s="62">
        <f t="shared" si="7"/>
        <v>0</v>
      </c>
      <c r="I151" s="51"/>
      <c r="J151" s="51"/>
      <c r="K151" s="62">
        <f t="shared" si="8"/>
        <v>0</v>
      </c>
      <c r="L151" s="51"/>
      <c r="M151" s="51"/>
      <c r="N151" s="62">
        <f t="shared" si="9"/>
        <v>0</v>
      </c>
      <c r="O151" s="51"/>
      <c r="P151" s="51"/>
      <c r="Q151" s="63">
        <f t="shared" si="10"/>
        <v>0</v>
      </c>
      <c r="R151" s="166"/>
      <c r="S151" s="55" t="str">
        <f>IF(ISBLANK('ÁREA MEJORA COMPETENCIAL'!R151),"",(IF(ISERROR('ÁREA MEJORA COMPETENCIAL'!R151),"",('ÁREA MEJORA COMPETENCIAL'!X151)*4.44444444)))</f>
        <v/>
      </c>
      <c r="T151" s="52" t="str">
        <f>IF(ISBLANK('ÁREA MEJORA COMPETENCIAL'!R151),"",(ROUND(S151,0)))</f>
        <v/>
      </c>
      <c r="U151" s="57" t="str">
        <f>IF('ÁREA MEJORA COMPETENCIAL'!X151=20,88,IF('ÁREA MEJORA COMPETENCIAL'!X151&lt;=2,"",T151))</f>
        <v/>
      </c>
      <c r="V151" s="64">
        <f t="shared" si="6"/>
        <v>0</v>
      </c>
      <c r="W151" s="209" t="str">
        <f>IF(ISBLANK('ÁREA MEJORA COMPETENCIAL'!R151),"",IF(U151="","",(V151-U151)))</f>
        <v/>
      </c>
      <c r="X151" s="224" t="str">
        <f>IF(ISBLANK('ÁREA MEJORA COMPETENCIAL'!R151),"",IF(U151="","VER RESULTADOS",(V151/U151)))</f>
        <v/>
      </c>
      <c r="Y151" s="354"/>
      <c r="Z151" s="38"/>
    </row>
    <row r="152" spans="1:26" s="99" customFormat="1" ht="18.75" customHeight="1" x14ac:dyDescent="0.3">
      <c r="A152" s="355" t="str">
        <f>IF(ISBLANK('ÁREA MEJORA COMPETENCIAL'!A152),"",'ÁREA MEJORA COMPETENCIAL'!A152:B152)</f>
        <v/>
      </c>
      <c r="B152" s="356"/>
      <c r="C152" s="181" t="str">
        <f>IF(ISBLANK('ÁREA MEJORA COMPETENCIAL'!C152),"",'ÁREA MEJORA COMPETENCIAL'!C152)</f>
        <v/>
      </c>
      <c r="D152" s="180" t="str">
        <f>IF(ISBLANK('ÁREA MEJORA COMPETENCIAL'!D152),"",'ÁREA MEJORA COMPETENCIAL'!D152)</f>
        <v/>
      </c>
      <c r="E152" s="379"/>
      <c r="F152" s="82"/>
      <c r="G152" s="51"/>
      <c r="H152" s="62">
        <f t="shared" si="7"/>
        <v>0</v>
      </c>
      <c r="I152" s="51"/>
      <c r="J152" s="51"/>
      <c r="K152" s="62">
        <f t="shared" si="8"/>
        <v>0</v>
      </c>
      <c r="L152" s="51"/>
      <c r="M152" s="51"/>
      <c r="N152" s="62">
        <f t="shared" si="9"/>
        <v>0</v>
      </c>
      <c r="O152" s="51"/>
      <c r="P152" s="51"/>
      <c r="Q152" s="63">
        <f t="shared" si="10"/>
        <v>0</v>
      </c>
      <c r="R152" s="166"/>
      <c r="S152" s="55" t="str">
        <f>IF(ISBLANK('ÁREA MEJORA COMPETENCIAL'!R152),"",(IF(ISERROR('ÁREA MEJORA COMPETENCIAL'!R152),"",('ÁREA MEJORA COMPETENCIAL'!X152)*4.44444444)))</f>
        <v/>
      </c>
      <c r="T152" s="52" t="str">
        <f>IF(ISBLANK('ÁREA MEJORA COMPETENCIAL'!R152),"",(ROUND(S152,0)))</f>
        <v/>
      </c>
      <c r="U152" s="57" t="str">
        <f>IF('ÁREA MEJORA COMPETENCIAL'!X152=20,88,IF('ÁREA MEJORA COMPETENCIAL'!X152&lt;=2,"",T152))</f>
        <v/>
      </c>
      <c r="V152" s="64">
        <f t="shared" si="6"/>
        <v>0</v>
      </c>
      <c r="W152" s="209" t="str">
        <f>IF(ISBLANK('ÁREA MEJORA COMPETENCIAL'!R152),"",IF(U152="","",(V152-U152)))</f>
        <v/>
      </c>
      <c r="X152" s="224" t="str">
        <f>IF(ISBLANK('ÁREA MEJORA COMPETENCIAL'!R152),"",IF(U152="","VER RESULTADOS",(V152/U152)))</f>
        <v/>
      </c>
      <c r="Y152" s="354"/>
      <c r="Z152" s="38"/>
    </row>
    <row r="153" spans="1:26" s="99" customFormat="1" ht="18.75" customHeight="1" x14ac:dyDescent="0.3">
      <c r="A153" s="355" t="str">
        <f>IF(ISBLANK('ÁREA MEJORA COMPETENCIAL'!A153),"",'ÁREA MEJORA COMPETENCIAL'!A153:B153)</f>
        <v/>
      </c>
      <c r="B153" s="356"/>
      <c r="C153" s="181" t="str">
        <f>IF(ISBLANK('ÁREA MEJORA COMPETENCIAL'!C153),"",'ÁREA MEJORA COMPETENCIAL'!C153)</f>
        <v/>
      </c>
      <c r="D153" s="180" t="str">
        <f>IF(ISBLANK('ÁREA MEJORA COMPETENCIAL'!D153),"",'ÁREA MEJORA COMPETENCIAL'!D153)</f>
        <v/>
      </c>
      <c r="E153" s="379"/>
      <c r="F153" s="53"/>
      <c r="G153" s="51"/>
      <c r="H153" s="62">
        <f t="shared" si="7"/>
        <v>0</v>
      </c>
      <c r="I153" s="51"/>
      <c r="J153" s="51"/>
      <c r="K153" s="62">
        <f t="shared" si="8"/>
        <v>0</v>
      </c>
      <c r="L153" s="51"/>
      <c r="M153" s="51"/>
      <c r="N153" s="62">
        <f t="shared" si="9"/>
        <v>0</v>
      </c>
      <c r="O153" s="51"/>
      <c r="P153" s="51"/>
      <c r="Q153" s="63">
        <f t="shared" si="10"/>
        <v>0</v>
      </c>
      <c r="R153" s="166"/>
      <c r="S153" s="55" t="str">
        <f>IF(ISBLANK('ÁREA MEJORA COMPETENCIAL'!R153),"",(IF(ISERROR('ÁREA MEJORA COMPETENCIAL'!R153),"",('ÁREA MEJORA COMPETENCIAL'!X153)*4.44444444)))</f>
        <v/>
      </c>
      <c r="T153" s="52" t="str">
        <f>IF(ISBLANK('ÁREA MEJORA COMPETENCIAL'!R153),"",(ROUND(S153,0)))</f>
        <v/>
      </c>
      <c r="U153" s="57" t="str">
        <f>IF('ÁREA MEJORA COMPETENCIAL'!X153=20,88,IF('ÁREA MEJORA COMPETENCIAL'!X153&lt;=2,"",T153))</f>
        <v/>
      </c>
      <c r="V153" s="64">
        <f t="shared" si="6"/>
        <v>0</v>
      </c>
      <c r="W153" s="209" t="str">
        <f>IF(ISBLANK('ÁREA MEJORA COMPETENCIAL'!R153),"",IF(U153="","",(V153-U153)))</f>
        <v/>
      </c>
      <c r="X153" s="224" t="str">
        <f>IF(ISBLANK('ÁREA MEJORA COMPETENCIAL'!R153),"",IF(U153="","VER RESULTADOS",(V153/U153)))</f>
        <v/>
      </c>
      <c r="Y153" s="354"/>
      <c r="Z153" s="38"/>
    </row>
    <row r="154" spans="1:26" s="99" customFormat="1" ht="18.75" customHeight="1" x14ac:dyDescent="0.3">
      <c r="A154" s="355" t="str">
        <f>IF(ISBLANK('ÁREA MEJORA COMPETENCIAL'!A154),"",'ÁREA MEJORA COMPETENCIAL'!A154:B154)</f>
        <v/>
      </c>
      <c r="B154" s="356"/>
      <c r="C154" s="181" t="str">
        <f>IF(ISBLANK('ÁREA MEJORA COMPETENCIAL'!C154),"",'ÁREA MEJORA COMPETENCIAL'!C154)</f>
        <v/>
      </c>
      <c r="D154" s="180" t="str">
        <f>IF(ISBLANK('ÁREA MEJORA COMPETENCIAL'!D154),"",'ÁREA MEJORA COMPETENCIAL'!D154)</f>
        <v/>
      </c>
      <c r="E154" s="379"/>
      <c r="F154" s="82"/>
      <c r="G154" s="51"/>
      <c r="H154" s="62">
        <f t="shared" si="7"/>
        <v>0</v>
      </c>
      <c r="I154" s="51"/>
      <c r="J154" s="51"/>
      <c r="K154" s="62">
        <f t="shared" si="8"/>
        <v>0</v>
      </c>
      <c r="L154" s="51"/>
      <c r="M154" s="51"/>
      <c r="N154" s="62">
        <f t="shared" si="9"/>
        <v>0</v>
      </c>
      <c r="O154" s="51"/>
      <c r="P154" s="51"/>
      <c r="Q154" s="63">
        <f t="shared" si="10"/>
        <v>0</v>
      </c>
      <c r="R154" s="166"/>
      <c r="S154" s="55" t="str">
        <f>IF(ISBLANK('ÁREA MEJORA COMPETENCIAL'!R154),"",(IF(ISERROR('ÁREA MEJORA COMPETENCIAL'!R154),"",('ÁREA MEJORA COMPETENCIAL'!X154)*4.44444444)))</f>
        <v/>
      </c>
      <c r="T154" s="52" t="str">
        <f>IF(ISBLANK('ÁREA MEJORA COMPETENCIAL'!R154),"",(ROUND(S154,0)))</f>
        <v/>
      </c>
      <c r="U154" s="57" t="str">
        <f>IF('ÁREA MEJORA COMPETENCIAL'!X154=20,88,IF('ÁREA MEJORA COMPETENCIAL'!X154&lt;=2,"",T154))</f>
        <v/>
      </c>
      <c r="V154" s="64">
        <f t="shared" si="6"/>
        <v>0</v>
      </c>
      <c r="W154" s="209" t="str">
        <f>IF(ISBLANK('ÁREA MEJORA COMPETENCIAL'!R154),"",IF(U154="","",(V154-U154)))</f>
        <v/>
      </c>
      <c r="X154" s="224" t="str">
        <f>IF(ISBLANK('ÁREA MEJORA COMPETENCIAL'!R154),"",IF(U154="","VER RESULTADOS",(V154/U154)))</f>
        <v/>
      </c>
      <c r="Y154" s="354"/>
      <c r="Z154" s="38"/>
    </row>
    <row r="155" spans="1:26" s="99" customFormat="1" ht="18.75" customHeight="1" x14ac:dyDescent="0.3">
      <c r="A155" s="355" t="str">
        <f>IF(ISBLANK('ÁREA MEJORA COMPETENCIAL'!A155),"",'ÁREA MEJORA COMPETENCIAL'!A155:B155)</f>
        <v/>
      </c>
      <c r="B155" s="356"/>
      <c r="C155" s="181" t="str">
        <f>IF(ISBLANK('ÁREA MEJORA COMPETENCIAL'!C155),"",'ÁREA MEJORA COMPETENCIAL'!C155)</f>
        <v/>
      </c>
      <c r="D155" s="180" t="str">
        <f>IF(ISBLANK('ÁREA MEJORA COMPETENCIAL'!D155),"",'ÁREA MEJORA COMPETENCIAL'!D155)</f>
        <v/>
      </c>
      <c r="E155" s="379"/>
      <c r="F155" s="53"/>
      <c r="G155" s="51"/>
      <c r="H155" s="62">
        <f t="shared" si="7"/>
        <v>0</v>
      </c>
      <c r="I155" s="51"/>
      <c r="J155" s="51"/>
      <c r="K155" s="62">
        <f t="shared" si="8"/>
        <v>0</v>
      </c>
      <c r="L155" s="51"/>
      <c r="M155" s="51"/>
      <c r="N155" s="62">
        <f t="shared" si="9"/>
        <v>0</v>
      </c>
      <c r="O155" s="51"/>
      <c r="P155" s="51"/>
      <c r="Q155" s="63">
        <f t="shared" si="10"/>
        <v>0</v>
      </c>
      <c r="R155" s="166"/>
      <c r="S155" s="55" t="str">
        <f>IF(ISBLANK('ÁREA MEJORA COMPETENCIAL'!R155),"",(IF(ISERROR('ÁREA MEJORA COMPETENCIAL'!R155),"",('ÁREA MEJORA COMPETENCIAL'!X155)*4.44444444)))</f>
        <v/>
      </c>
      <c r="T155" s="52" t="str">
        <f>IF(ISBLANK('ÁREA MEJORA COMPETENCIAL'!R155),"",(ROUND(S155,0)))</f>
        <v/>
      </c>
      <c r="U155" s="57" t="str">
        <f>IF('ÁREA MEJORA COMPETENCIAL'!X155=20,88,IF('ÁREA MEJORA COMPETENCIAL'!X155&lt;=2,"",T155))</f>
        <v/>
      </c>
      <c r="V155" s="64">
        <f t="shared" si="6"/>
        <v>0</v>
      </c>
      <c r="W155" s="209" t="str">
        <f>IF(ISBLANK('ÁREA MEJORA COMPETENCIAL'!R155),"",IF(U155="","",(V155-U155)))</f>
        <v/>
      </c>
      <c r="X155" s="224" t="str">
        <f>IF(ISBLANK('ÁREA MEJORA COMPETENCIAL'!R155),"",IF(U155="","VER RESULTADOS",(V155/U155)))</f>
        <v/>
      </c>
      <c r="Y155" s="354"/>
      <c r="Z155" s="38"/>
    </row>
    <row r="156" spans="1:26" s="99" customFormat="1" ht="18.75" customHeight="1" x14ac:dyDescent="0.3">
      <c r="A156" s="355" t="str">
        <f>IF(ISBLANK('ÁREA MEJORA COMPETENCIAL'!A156),"",'ÁREA MEJORA COMPETENCIAL'!A156:B156)</f>
        <v/>
      </c>
      <c r="B156" s="356"/>
      <c r="C156" s="181" t="str">
        <f>IF(ISBLANK('ÁREA MEJORA COMPETENCIAL'!C156),"",'ÁREA MEJORA COMPETENCIAL'!C156)</f>
        <v/>
      </c>
      <c r="D156" s="180" t="str">
        <f>IF(ISBLANK('ÁREA MEJORA COMPETENCIAL'!D156),"",'ÁREA MEJORA COMPETENCIAL'!D156)</f>
        <v/>
      </c>
      <c r="E156" s="379"/>
      <c r="F156" s="82"/>
      <c r="G156" s="51"/>
      <c r="H156" s="62">
        <f t="shared" si="7"/>
        <v>0</v>
      </c>
      <c r="I156" s="51"/>
      <c r="J156" s="51"/>
      <c r="K156" s="62">
        <f t="shared" si="8"/>
        <v>0</v>
      </c>
      <c r="L156" s="51"/>
      <c r="M156" s="51"/>
      <c r="N156" s="62">
        <f t="shared" si="9"/>
        <v>0</v>
      </c>
      <c r="O156" s="51"/>
      <c r="P156" s="51"/>
      <c r="Q156" s="63">
        <f t="shared" si="10"/>
        <v>0</v>
      </c>
      <c r="R156" s="166"/>
      <c r="S156" s="55" t="str">
        <f>IF(ISBLANK('ÁREA MEJORA COMPETENCIAL'!R156),"",(IF(ISERROR('ÁREA MEJORA COMPETENCIAL'!R156),"",('ÁREA MEJORA COMPETENCIAL'!X156)*4.44444444)))</f>
        <v/>
      </c>
      <c r="T156" s="52" t="str">
        <f>IF(ISBLANK('ÁREA MEJORA COMPETENCIAL'!R156),"",(ROUND(S156,0)))</f>
        <v/>
      </c>
      <c r="U156" s="57" t="str">
        <f>IF('ÁREA MEJORA COMPETENCIAL'!X156=20,88,IF('ÁREA MEJORA COMPETENCIAL'!X156&lt;=2,"",T156))</f>
        <v/>
      </c>
      <c r="V156" s="64">
        <f t="shared" si="6"/>
        <v>0</v>
      </c>
      <c r="W156" s="209" t="str">
        <f>IF(ISBLANK('ÁREA MEJORA COMPETENCIAL'!R156),"",IF(U156="","",(V156-U156)))</f>
        <v/>
      </c>
      <c r="X156" s="224" t="str">
        <f>IF(ISBLANK('ÁREA MEJORA COMPETENCIAL'!R156),"",IF(U156="","VER RESULTADOS",(V156/U156)))</f>
        <v/>
      </c>
      <c r="Y156" s="354"/>
      <c r="Z156" s="38"/>
    </row>
    <row r="157" spans="1:26" s="99" customFormat="1" ht="18.75" customHeight="1" x14ac:dyDescent="0.3">
      <c r="A157" s="355" t="str">
        <f>IF(ISBLANK('ÁREA MEJORA COMPETENCIAL'!A157),"",'ÁREA MEJORA COMPETENCIAL'!A157:B157)</f>
        <v/>
      </c>
      <c r="B157" s="356"/>
      <c r="C157" s="181" t="str">
        <f>IF(ISBLANK('ÁREA MEJORA COMPETENCIAL'!C157),"",'ÁREA MEJORA COMPETENCIAL'!C157)</f>
        <v/>
      </c>
      <c r="D157" s="180" t="str">
        <f>IF(ISBLANK('ÁREA MEJORA COMPETENCIAL'!D157),"",'ÁREA MEJORA COMPETENCIAL'!D157)</f>
        <v/>
      </c>
      <c r="E157" s="379"/>
      <c r="F157" s="53"/>
      <c r="G157" s="51"/>
      <c r="H157" s="62">
        <f t="shared" si="7"/>
        <v>0</v>
      </c>
      <c r="I157" s="51"/>
      <c r="J157" s="51"/>
      <c r="K157" s="62">
        <f t="shared" si="8"/>
        <v>0</v>
      </c>
      <c r="L157" s="51"/>
      <c r="M157" s="51"/>
      <c r="N157" s="62">
        <f t="shared" si="9"/>
        <v>0</v>
      </c>
      <c r="O157" s="51"/>
      <c r="P157" s="51"/>
      <c r="Q157" s="63">
        <f t="shared" si="10"/>
        <v>0</v>
      </c>
      <c r="R157" s="166"/>
      <c r="S157" s="55" t="str">
        <f>IF(ISBLANK('ÁREA MEJORA COMPETENCIAL'!R157),"",(IF(ISERROR('ÁREA MEJORA COMPETENCIAL'!R157),"",('ÁREA MEJORA COMPETENCIAL'!X157)*4.44444444)))</f>
        <v/>
      </c>
      <c r="T157" s="52" t="str">
        <f>IF(ISBLANK('ÁREA MEJORA COMPETENCIAL'!R157),"",(ROUND(S157,0)))</f>
        <v/>
      </c>
      <c r="U157" s="57" t="str">
        <f>IF('ÁREA MEJORA COMPETENCIAL'!X157=20,88,IF('ÁREA MEJORA COMPETENCIAL'!X157&lt;=2,"",T157))</f>
        <v/>
      </c>
      <c r="V157" s="64">
        <f t="shared" si="6"/>
        <v>0</v>
      </c>
      <c r="W157" s="209" t="str">
        <f>IF(ISBLANK('ÁREA MEJORA COMPETENCIAL'!R157),"",IF(U157="","",(V157-U157)))</f>
        <v/>
      </c>
      <c r="X157" s="224" t="str">
        <f>IF(ISBLANK('ÁREA MEJORA COMPETENCIAL'!R157),"",IF(U157="","VER RESULTADOS",(V157/U157)))</f>
        <v/>
      </c>
      <c r="Y157" s="354"/>
      <c r="Z157" s="38"/>
    </row>
    <row r="158" spans="1:26" s="99" customFormat="1" ht="18" customHeight="1" x14ac:dyDescent="0.3">
      <c r="A158" s="355" t="str">
        <f>IF(ISBLANK('ÁREA MEJORA COMPETENCIAL'!A158),"",'ÁREA MEJORA COMPETENCIAL'!A158:B158)</f>
        <v/>
      </c>
      <c r="B158" s="356"/>
      <c r="C158" s="181" t="str">
        <f>IF(ISBLANK('ÁREA MEJORA COMPETENCIAL'!C158),"",'ÁREA MEJORA COMPETENCIAL'!C158)</f>
        <v/>
      </c>
      <c r="D158" s="180" t="str">
        <f>IF(ISBLANK('ÁREA MEJORA COMPETENCIAL'!D158),"",'ÁREA MEJORA COMPETENCIAL'!D158)</f>
        <v/>
      </c>
      <c r="E158" s="379"/>
      <c r="F158" s="82"/>
      <c r="G158" s="51"/>
      <c r="H158" s="62">
        <f t="shared" si="7"/>
        <v>0</v>
      </c>
      <c r="I158" s="51"/>
      <c r="J158" s="51"/>
      <c r="K158" s="62">
        <f t="shared" si="8"/>
        <v>0</v>
      </c>
      <c r="L158" s="51"/>
      <c r="M158" s="51"/>
      <c r="N158" s="62">
        <f t="shared" si="9"/>
        <v>0</v>
      </c>
      <c r="O158" s="51"/>
      <c r="P158" s="51"/>
      <c r="Q158" s="63">
        <f t="shared" si="10"/>
        <v>0</v>
      </c>
      <c r="R158" s="166"/>
      <c r="S158" s="55" t="str">
        <f>IF(ISBLANK('ÁREA MEJORA COMPETENCIAL'!R158),"",(IF(ISERROR('ÁREA MEJORA COMPETENCIAL'!R158),"",('ÁREA MEJORA COMPETENCIAL'!X158)*4.44444444)))</f>
        <v/>
      </c>
      <c r="T158" s="52" t="str">
        <f>IF(ISBLANK('ÁREA MEJORA COMPETENCIAL'!R158),"",(ROUND(S158,0)))</f>
        <v/>
      </c>
      <c r="U158" s="57" t="str">
        <f>IF('ÁREA MEJORA COMPETENCIAL'!X158=20,88,IF('ÁREA MEJORA COMPETENCIAL'!X158&lt;=2,"",T158))</f>
        <v/>
      </c>
      <c r="V158" s="64">
        <f t="shared" si="6"/>
        <v>0</v>
      </c>
      <c r="W158" s="209" t="str">
        <f>IF(ISBLANK('ÁREA MEJORA COMPETENCIAL'!R158),"",IF(U158="","",(V158-U158)))</f>
        <v/>
      </c>
      <c r="X158" s="224" t="str">
        <f>IF(ISBLANK('ÁREA MEJORA COMPETENCIAL'!R158),"",IF(U158="","VER RESULTADOS",(V158/U158)))</f>
        <v/>
      </c>
      <c r="Y158" s="354"/>
      <c r="Z158" s="38"/>
    </row>
    <row r="159" spans="1:26" s="99" customFormat="1" ht="18" customHeight="1" x14ac:dyDescent="0.3">
      <c r="A159" s="355" t="str">
        <f>IF(ISBLANK('ÁREA MEJORA COMPETENCIAL'!A159),"",'ÁREA MEJORA COMPETENCIAL'!A159:B159)</f>
        <v/>
      </c>
      <c r="B159" s="356"/>
      <c r="C159" s="181" t="str">
        <f>IF(ISBLANK('ÁREA MEJORA COMPETENCIAL'!C159),"",'ÁREA MEJORA COMPETENCIAL'!C159)</f>
        <v/>
      </c>
      <c r="D159" s="180" t="str">
        <f>IF(ISBLANK('ÁREA MEJORA COMPETENCIAL'!D159),"",'ÁREA MEJORA COMPETENCIAL'!D159)</f>
        <v/>
      </c>
      <c r="E159" s="379"/>
      <c r="F159" s="53"/>
      <c r="G159" s="51"/>
      <c r="H159" s="62">
        <f t="shared" si="7"/>
        <v>0</v>
      </c>
      <c r="I159" s="51"/>
      <c r="J159" s="51"/>
      <c r="K159" s="62">
        <f t="shared" si="8"/>
        <v>0</v>
      </c>
      <c r="L159" s="51"/>
      <c r="M159" s="51"/>
      <c r="N159" s="62">
        <f t="shared" si="9"/>
        <v>0</v>
      </c>
      <c r="O159" s="51"/>
      <c r="P159" s="51"/>
      <c r="Q159" s="63">
        <f t="shared" si="10"/>
        <v>0</v>
      </c>
      <c r="R159" s="166"/>
      <c r="S159" s="55" t="str">
        <f>IF(ISBLANK('ÁREA MEJORA COMPETENCIAL'!R159),"",(IF(ISERROR('ÁREA MEJORA COMPETENCIAL'!R159),"",('ÁREA MEJORA COMPETENCIAL'!X159)*4.44444444)))</f>
        <v/>
      </c>
      <c r="T159" s="52" t="str">
        <f>IF(ISBLANK('ÁREA MEJORA COMPETENCIAL'!R159),"",(ROUND(S159,0)))</f>
        <v/>
      </c>
      <c r="U159" s="57" t="str">
        <f>IF('ÁREA MEJORA COMPETENCIAL'!X159=20,88,IF('ÁREA MEJORA COMPETENCIAL'!X159&lt;=2,"",T159))</f>
        <v/>
      </c>
      <c r="V159" s="64">
        <f t="shared" si="6"/>
        <v>0</v>
      </c>
      <c r="W159" s="209" t="str">
        <f>IF(ISBLANK('ÁREA MEJORA COMPETENCIAL'!R159),"",IF(U159="","",(V159-U159)))</f>
        <v/>
      </c>
      <c r="X159" s="224" t="str">
        <f>IF(ISBLANK('ÁREA MEJORA COMPETENCIAL'!R159),"",IF(U159="","VER RESULTADOS",(V159/U159)))</f>
        <v/>
      </c>
      <c r="Y159" s="354"/>
      <c r="Z159" s="38"/>
    </row>
    <row r="160" spans="1:26" s="99" customFormat="1" ht="16.2" customHeight="1" x14ac:dyDescent="0.3">
      <c r="A160" s="355" t="str">
        <f>IF(ISBLANK('ÁREA MEJORA COMPETENCIAL'!A160),"",'ÁREA MEJORA COMPETENCIAL'!A160:B160)</f>
        <v/>
      </c>
      <c r="B160" s="356"/>
      <c r="C160" s="181" t="str">
        <f>IF(ISBLANK('ÁREA MEJORA COMPETENCIAL'!C160),"",'ÁREA MEJORA COMPETENCIAL'!C160)</f>
        <v/>
      </c>
      <c r="D160" s="180" t="str">
        <f>IF(ISBLANK('ÁREA MEJORA COMPETENCIAL'!D160),"",'ÁREA MEJORA COMPETENCIAL'!D160)</f>
        <v/>
      </c>
      <c r="E160" s="379"/>
      <c r="F160" s="82"/>
      <c r="G160" s="51"/>
      <c r="H160" s="62">
        <f t="shared" si="7"/>
        <v>0</v>
      </c>
      <c r="I160" s="51"/>
      <c r="J160" s="51"/>
      <c r="K160" s="62">
        <f t="shared" si="8"/>
        <v>0</v>
      </c>
      <c r="L160" s="51"/>
      <c r="M160" s="51"/>
      <c r="N160" s="62">
        <f t="shared" si="9"/>
        <v>0</v>
      </c>
      <c r="O160" s="51"/>
      <c r="P160" s="51"/>
      <c r="Q160" s="63">
        <f t="shared" si="10"/>
        <v>0</v>
      </c>
      <c r="R160" s="166"/>
      <c r="S160" s="55" t="str">
        <f>IF(ISBLANK('ÁREA MEJORA COMPETENCIAL'!R160),"",(IF(ISERROR('ÁREA MEJORA COMPETENCIAL'!R160),"",('ÁREA MEJORA COMPETENCIAL'!X160)*4.44444444)))</f>
        <v/>
      </c>
      <c r="T160" s="52" t="str">
        <f>IF(ISBLANK('ÁREA MEJORA COMPETENCIAL'!R160),"",(ROUND(S160,0)))</f>
        <v/>
      </c>
      <c r="U160" s="57" t="str">
        <f>IF('ÁREA MEJORA COMPETENCIAL'!X160=20,88,IF('ÁREA MEJORA COMPETENCIAL'!X160&lt;=2,"",T160))</f>
        <v/>
      </c>
      <c r="V160" s="64">
        <f t="shared" si="6"/>
        <v>0</v>
      </c>
      <c r="W160" s="209" t="str">
        <f>IF(ISBLANK('ÁREA MEJORA COMPETENCIAL'!R160),"",IF(U160="","",(V160-U160)))</f>
        <v/>
      </c>
      <c r="X160" s="224" t="str">
        <f>IF(ISBLANK('ÁREA MEJORA COMPETENCIAL'!R160),"",IF(U160="","VER RESULTADOS",(V160/U160)))</f>
        <v/>
      </c>
      <c r="Y160" s="354"/>
      <c r="Z160" s="38"/>
    </row>
    <row r="161" spans="1:26" s="99" customFormat="1" ht="15" customHeight="1" x14ac:dyDescent="0.3">
      <c r="A161" s="355" t="str">
        <f>IF(ISBLANK('ÁREA MEJORA COMPETENCIAL'!A161),"",'ÁREA MEJORA COMPETENCIAL'!A161:B161)</f>
        <v/>
      </c>
      <c r="B161" s="356"/>
      <c r="C161" s="181" t="str">
        <f>IF(ISBLANK('ÁREA MEJORA COMPETENCIAL'!C161),"",'ÁREA MEJORA COMPETENCIAL'!C161)</f>
        <v/>
      </c>
      <c r="D161" s="180" t="str">
        <f>IF(ISBLANK('ÁREA MEJORA COMPETENCIAL'!D161),"",'ÁREA MEJORA COMPETENCIAL'!D161)</f>
        <v/>
      </c>
      <c r="E161" s="379"/>
      <c r="F161" s="53"/>
      <c r="G161" s="51"/>
      <c r="H161" s="62">
        <f t="shared" si="7"/>
        <v>0</v>
      </c>
      <c r="I161" s="51"/>
      <c r="J161" s="51"/>
      <c r="K161" s="62">
        <f t="shared" si="8"/>
        <v>0</v>
      </c>
      <c r="L161" s="51"/>
      <c r="M161" s="51"/>
      <c r="N161" s="62">
        <f t="shared" si="9"/>
        <v>0</v>
      </c>
      <c r="O161" s="51"/>
      <c r="P161" s="51"/>
      <c r="Q161" s="63">
        <f t="shared" si="10"/>
        <v>0</v>
      </c>
      <c r="R161" s="166"/>
      <c r="S161" s="55" t="str">
        <f>IF(ISBLANK('ÁREA MEJORA COMPETENCIAL'!R161),"",(IF(ISERROR('ÁREA MEJORA COMPETENCIAL'!R161),"",('ÁREA MEJORA COMPETENCIAL'!X161)*4.44444444)))</f>
        <v/>
      </c>
      <c r="T161" s="52" t="str">
        <f>IF(ISBLANK('ÁREA MEJORA COMPETENCIAL'!R161),"",(ROUND(S161,0)))</f>
        <v/>
      </c>
      <c r="U161" s="57" t="str">
        <f>IF('ÁREA MEJORA COMPETENCIAL'!X161=20,88,IF('ÁREA MEJORA COMPETENCIAL'!X161&lt;=2,"",T161))</f>
        <v/>
      </c>
      <c r="V161" s="64">
        <f t="shared" si="6"/>
        <v>0</v>
      </c>
      <c r="W161" s="209" t="str">
        <f>IF(ISBLANK('ÁREA MEJORA COMPETENCIAL'!R161),"",IF(U161="","",(V161-U161)))</f>
        <v/>
      </c>
      <c r="X161" s="224" t="str">
        <f>IF(ISBLANK('ÁREA MEJORA COMPETENCIAL'!R161),"",IF(U161="","VER RESULTADOS",(V161/U161)))</f>
        <v/>
      </c>
      <c r="Y161" s="354"/>
      <c r="Z161" s="104"/>
    </row>
    <row r="162" spans="1:26" s="99" customFormat="1" ht="18.600000000000001" customHeight="1" x14ac:dyDescent="0.3">
      <c r="A162" s="355" t="str">
        <f>IF(ISBLANK('ÁREA MEJORA COMPETENCIAL'!A162),"",'ÁREA MEJORA COMPETENCIAL'!A162:B162)</f>
        <v/>
      </c>
      <c r="B162" s="356"/>
      <c r="C162" s="181" t="str">
        <f>IF(ISBLANK('ÁREA MEJORA COMPETENCIAL'!C162),"",'ÁREA MEJORA COMPETENCIAL'!C162)</f>
        <v/>
      </c>
      <c r="D162" s="180" t="str">
        <f>IF(ISBLANK('ÁREA MEJORA COMPETENCIAL'!D162),"",'ÁREA MEJORA COMPETENCIAL'!D162)</f>
        <v/>
      </c>
      <c r="E162" s="379"/>
      <c r="F162" s="82"/>
      <c r="G162" s="51"/>
      <c r="H162" s="62">
        <f t="shared" si="7"/>
        <v>0</v>
      </c>
      <c r="I162" s="51"/>
      <c r="J162" s="51"/>
      <c r="K162" s="62">
        <f t="shared" si="8"/>
        <v>0</v>
      </c>
      <c r="L162" s="51"/>
      <c r="M162" s="51"/>
      <c r="N162" s="62">
        <f t="shared" si="9"/>
        <v>0</v>
      </c>
      <c r="O162" s="51"/>
      <c r="P162" s="51"/>
      <c r="Q162" s="63">
        <f t="shared" si="10"/>
        <v>0</v>
      </c>
      <c r="R162" s="166"/>
      <c r="S162" s="55" t="str">
        <f>IF(ISBLANK('ÁREA MEJORA COMPETENCIAL'!R162),"",(IF(ISERROR('ÁREA MEJORA COMPETENCIAL'!R162),"",('ÁREA MEJORA COMPETENCIAL'!X162)*4.44444444)))</f>
        <v/>
      </c>
      <c r="T162" s="52" t="str">
        <f>IF(ISBLANK('ÁREA MEJORA COMPETENCIAL'!R162),"",(ROUND(S162,0)))</f>
        <v/>
      </c>
      <c r="U162" s="57" t="str">
        <f>IF('ÁREA MEJORA COMPETENCIAL'!X162=20,88,IF('ÁREA MEJORA COMPETENCIAL'!X162&lt;=2,"",T162))</f>
        <v/>
      </c>
      <c r="V162" s="64">
        <f t="shared" si="6"/>
        <v>0</v>
      </c>
      <c r="W162" s="209" t="str">
        <f>IF(ISBLANK('ÁREA MEJORA COMPETENCIAL'!R162),"",IF(U162="","",(V162-U162)))</f>
        <v/>
      </c>
      <c r="X162" s="224" t="str">
        <f>IF(ISBLANK('ÁREA MEJORA COMPETENCIAL'!R162),"",IF(U162="","VER RESULTADOS",(V162/U162)))</f>
        <v/>
      </c>
      <c r="Y162" s="354"/>
      <c r="Z162" s="97"/>
    </row>
    <row r="163" spans="1:26" s="99" customFormat="1" ht="6" customHeight="1" x14ac:dyDescent="0.3">
      <c r="A163" s="167"/>
      <c r="B163" s="167"/>
      <c r="C163" s="167"/>
      <c r="D163" s="167"/>
      <c r="E163" s="380"/>
      <c r="F163" s="395"/>
      <c r="G163" s="396"/>
      <c r="H163" s="383">
        <f>COUNTIF(H10:H162,"&gt;0")</f>
        <v>0</v>
      </c>
      <c r="I163" s="381"/>
      <c r="J163" s="382"/>
      <c r="K163" s="383">
        <f>COUNTIF(K10:K162,"&gt;0")</f>
        <v>0</v>
      </c>
      <c r="L163" s="381"/>
      <c r="M163" s="382"/>
      <c r="N163" s="383">
        <f>COUNTIF(N10:N162,"&gt;0")</f>
        <v>0</v>
      </c>
      <c r="O163" s="381"/>
      <c r="P163" s="382"/>
      <c r="Q163" s="383">
        <f>COUNTIF(Q10:Q162,"&gt;0")</f>
        <v>0</v>
      </c>
      <c r="R163" s="166"/>
      <c r="S163" s="388">
        <f>COUNTIF(W10:W162,"&gt;=0")</f>
        <v>0</v>
      </c>
      <c r="T163" s="389"/>
      <c r="U163" s="389"/>
      <c r="V163" s="389"/>
      <c r="W163" s="389"/>
      <c r="X163" s="390"/>
      <c r="Y163" s="354"/>
      <c r="Z163" s="97"/>
    </row>
    <row r="164" spans="1:26" s="99" customFormat="1" ht="13.2" customHeight="1" x14ac:dyDescent="0.3">
      <c r="A164" s="101"/>
      <c r="B164" s="101"/>
      <c r="C164" s="101"/>
      <c r="D164" s="101"/>
      <c r="E164" s="65"/>
      <c r="F164" s="95"/>
      <c r="G164" s="95"/>
      <c r="H164" s="384"/>
      <c r="I164" s="95"/>
      <c r="J164" s="95"/>
      <c r="K164" s="384"/>
      <c r="L164" s="95"/>
      <c r="M164" s="95"/>
      <c r="N164" s="384"/>
      <c r="O164" s="95"/>
      <c r="P164" s="95"/>
      <c r="Q164" s="384"/>
      <c r="R164" s="166"/>
      <c r="S164" s="391"/>
      <c r="T164" s="392"/>
      <c r="U164" s="392"/>
      <c r="V164" s="392"/>
      <c r="W164" s="392"/>
      <c r="X164" s="393"/>
      <c r="Y164" s="354"/>
      <c r="Z164" s="95"/>
    </row>
    <row r="165" spans="1:26" s="99" customFormat="1" ht="15" customHeight="1" x14ac:dyDescent="0.3">
      <c r="A165" s="101"/>
      <c r="B165" s="101"/>
      <c r="C165" s="101"/>
      <c r="D165" s="101"/>
      <c r="E165" s="50"/>
      <c r="F165" s="121"/>
      <c r="G165" s="121"/>
      <c r="H165" s="132" t="str">
        <f>IF(ISERROR(H163/'ÁREA MEJORA COMPETENCIAL'!C165),"0%",H163/'ÁREA MEJORA COMPETENCIAL'!C165)</f>
        <v>0%</v>
      </c>
      <c r="I165" s="95"/>
      <c r="J165" s="95"/>
      <c r="K165" s="132" t="str">
        <f>IF(ISERROR(K163/'ÁREA MEJORA COMPETENCIAL'!C165),"0%",K163/'ÁREA MEJORA COMPETENCIAL'!C165)</f>
        <v>0%</v>
      </c>
      <c r="L165" s="95"/>
      <c r="M165" s="95"/>
      <c r="N165" s="132" t="str">
        <f>IF(ISERROR(N163/'ÁREA MEJORA COMPETENCIAL'!C165),"0%",N163/'ÁREA MEJORA COMPETENCIAL'!C165)</f>
        <v>0%</v>
      </c>
      <c r="O165" s="95"/>
      <c r="P165" s="95"/>
      <c r="Q165" s="132" t="str">
        <f>IF(ISERROR(Q163/'ÁREA MEJORA COMPETENCIAL'!C165),"0%",Q163/'ÁREA MEJORA COMPETENCIAL'!C165)</f>
        <v>0%</v>
      </c>
      <c r="R165" s="166"/>
      <c r="S165" s="394" t="str">
        <f>IF(ISERROR(S163/'ÁREA MEJORA COMPETENCIAL'!C165),"0%",S163/'ÁREA MEJORA COMPETENCIAL'!C165)</f>
        <v>0%</v>
      </c>
      <c r="T165" s="394"/>
      <c r="U165" s="394"/>
      <c r="V165" s="394"/>
      <c r="W165" s="394"/>
      <c r="X165" s="394"/>
      <c r="Y165" s="354"/>
      <c r="Z165" s="95"/>
    </row>
    <row r="166" spans="1:26" s="99" customFormat="1" ht="15.6" x14ac:dyDescent="0.3">
      <c r="A166" s="104"/>
      <c r="B166" s="104"/>
      <c r="C166" s="101"/>
      <c r="D166" s="101"/>
      <c r="E166" s="104"/>
      <c r="F166" s="121"/>
      <c r="G166" s="121"/>
      <c r="H166" s="95"/>
      <c r="I166" s="95"/>
      <c r="J166" s="95"/>
      <c r="K166" s="95"/>
      <c r="L166" s="95"/>
      <c r="M166" s="95"/>
      <c r="N166" s="95"/>
      <c r="O166" s="95"/>
      <c r="P166" s="95"/>
      <c r="Q166" s="121"/>
      <c r="R166" s="104"/>
      <c r="S166" s="104"/>
      <c r="T166" s="104"/>
      <c r="U166" s="104"/>
      <c r="V166" s="104"/>
      <c r="W166" s="104"/>
      <c r="X166" s="104"/>
      <c r="Y166" s="104"/>
      <c r="Z166" s="95"/>
    </row>
    <row r="167" spans="1:26" s="99" customFormat="1" ht="15" customHeight="1" x14ac:dyDescent="0.3">
      <c r="A167" s="257" t="s">
        <v>55</v>
      </c>
      <c r="B167" s="257"/>
      <c r="C167" s="257"/>
      <c r="D167" s="257"/>
      <c r="E167" s="257"/>
      <c r="F167" s="257"/>
      <c r="G167" s="257"/>
      <c r="H167" s="257"/>
      <c r="I167" s="257"/>
      <c r="J167" s="257"/>
      <c r="K167" s="257"/>
      <c r="L167" s="257"/>
      <c r="M167" s="257"/>
      <c r="N167" s="257"/>
      <c r="O167" s="95"/>
      <c r="P167" s="95"/>
      <c r="Q167" s="95"/>
      <c r="R167" s="95"/>
      <c r="S167" s="95"/>
      <c r="T167" s="95"/>
      <c r="U167" s="95"/>
      <c r="V167" s="95"/>
      <c r="W167" s="95"/>
      <c r="X167" s="95"/>
      <c r="Y167" s="95"/>
      <c r="Z167" s="95"/>
    </row>
    <row r="168" spans="1:26" s="99" customFormat="1" ht="15.6" x14ac:dyDescent="0.3">
      <c r="A168" s="121"/>
      <c r="B168" s="97"/>
      <c r="C168" s="101"/>
      <c r="D168" s="101"/>
      <c r="E168" s="121"/>
      <c r="F168" s="121"/>
      <c r="G168" s="121"/>
      <c r="H168" s="95"/>
      <c r="I168" s="95"/>
      <c r="J168" s="95"/>
      <c r="K168" s="95"/>
      <c r="L168" s="95"/>
      <c r="M168" s="95"/>
      <c r="N168" s="95"/>
      <c r="O168" s="95"/>
      <c r="P168" s="95"/>
      <c r="Q168" s="95"/>
      <c r="R168" s="95"/>
      <c r="S168" s="95"/>
      <c r="T168" s="95"/>
      <c r="U168" s="95"/>
      <c r="V168" s="95"/>
      <c r="W168" s="95"/>
      <c r="X168" s="95"/>
      <c r="Y168" s="95"/>
      <c r="Z168" s="95"/>
    </row>
    <row r="169" spans="1:26" s="99" customFormat="1" ht="15.6" x14ac:dyDescent="0.3">
      <c r="A169" s="95"/>
      <c r="B169" s="95"/>
      <c r="C169" s="101"/>
      <c r="D169" s="101"/>
      <c r="E169" s="95"/>
      <c r="F169" s="95"/>
      <c r="G169" s="95"/>
      <c r="H169" s="95"/>
      <c r="I169" s="95"/>
      <c r="J169" s="95"/>
      <c r="K169" s="95"/>
      <c r="L169" s="95"/>
      <c r="M169" s="95"/>
      <c r="N169" s="95"/>
      <c r="O169" s="95"/>
      <c r="P169" s="95"/>
      <c r="Q169" s="95"/>
      <c r="R169" s="95"/>
      <c r="S169" s="95"/>
      <c r="T169" s="95"/>
      <c r="U169" s="95"/>
      <c r="V169" s="95"/>
      <c r="W169" s="95"/>
      <c r="X169" s="95"/>
      <c r="Y169" s="95"/>
      <c r="Z169" s="95"/>
    </row>
    <row r="170" spans="1:26" s="99" customFormat="1" ht="15.6" x14ac:dyDescent="0.3">
      <c r="A170" s="95"/>
      <c r="B170" s="95"/>
      <c r="C170" s="101"/>
      <c r="D170" s="101"/>
      <c r="E170" s="95"/>
      <c r="F170" s="95"/>
      <c r="G170" s="95"/>
      <c r="H170" s="95"/>
      <c r="I170" s="95"/>
      <c r="J170" s="95"/>
      <c r="K170" s="95"/>
      <c r="L170" s="95"/>
      <c r="M170" s="95"/>
      <c r="N170" s="95"/>
      <c r="O170" s="95"/>
      <c r="P170" s="95"/>
      <c r="Q170" s="95"/>
      <c r="R170" s="95"/>
      <c r="S170" s="95"/>
      <c r="T170" s="95"/>
      <c r="U170" s="95"/>
      <c r="V170" s="95"/>
      <c r="W170" s="95"/>
      <c r="X170" s="95"/>
      <c r="Y170" s="95"/>
      <c r="Z170" s="95"/>
    </row>
    <row r="171" spans="1:26" s="99" customFormat="1" x14ac:dyDescent="0.3">
      <c r="A171" s="95"/>
      <c r="B171" s="95"/>
      <c r="C171" s="95"/>
      <c r="D171" s="95"/>
      <c r="E171" s="95"/>
      <c r="F171" s="95"/>
      <c r="G171" s="95"/>
      <c r="H171" s="95"/>
      <c r="I171" s="95"/>
      <c r="J171" s="95"/>
      <c r="K171" s="95"/>
      <c r="L171" s="95"/>
      <c r="M171" s="95"/>
      <c r="N171" s="95"/>
      <c r="O171" s="95"/>
      <c r="P171" s="95"/>
      <c r="Q171" s="95"/>
      <c r="R171" s="95"/>
      <c r="S171" s="95"/>
      <c r="T171" s="95"/>
      <c r="U171" s="95"/>
      <c r="V171" s="95"/>
      <c r="W171" s="95"/>
      <c r="X171" s="95"/>
      <c r="Y171" s="95"/>
      <c r="Z171" s="95"/>
    </row>
    <row r="172" spans="1:26" s="99" customFormat="1" x14ac:dyDescent="0.3">
      <c r="A172" s="95"/>
      <c r="B172" s="95"/>
      <c r="C172" s="95"/>
      <c r="D172" s="95"/>
      <c r="E172" s="95"/>
      <c r="F172" s="95"/>
      <c r="G172" s="95"/>
      <c r="H172" s="95"/>
      <c r="I172" s="95"/>
      <c r="J172" s="95"/>
      <c r="K172" s="95"/>
      <c r="L172" s="95"/>
      <c r="M172" s="95"/>
      <c r="N172" s="95"/>
      <c r="O172" s="95"/>
      <c r="P172" s="95"/>
      <c r="Q172" s="95"/>
      <c r="R172" s="95"/>
      <c r="S172" s="95"/>
      <c r="T172" s="95"/>
      <c r="U172" s="95"/>
      <c r="V172" s="95"/>
      <c r="W172" s="95"/>
      <c r="X172" s="95"/>
      <c r="Y172" s="95"/>
      <c r="Z172" s="95"/>
    </row>
    <row r="173" spans="1:26" s="99" customFormat="1" x14ac:dyDescent="0.3">
      <c r="A173" s="95"/>
      <c r="B173" s="95"/>
      <c r="C173" s="95"/>
      <c r="D173" s="95"/>
      <c r="E173" s="95"/>
      <c r="F173" s="95"/>
      <c r="G173" s="95"/>
      <c r="H173" s="95"/>
      <c r="I173" s="95"/>
      <c r="J173" s="95"/>
      <c r="K173" s="95"/>
      <c r="L173" s="95"/>
      <c r="M173" s="95"/>
      <c r="N173" s="95"/>
      <c r="O173" s="95"/>
      <c r="P173" s="95"/>
      <c r="Q173" s="95"/>
      <c r="R173" s="95"/>
      <c r="S173" s="95"/>
      <c r="T173" s="95"/>
      <c r="U173" s="95"/>
      <c r="V173" s="95"/>
      <c r="W173" s="95"/>
      <c r="X173" s="95"/>
      <c r="Y173" s="95"/>
      <c r="Z173" s="95"/>
    </row>
    <row r="174" spans="1:26" s="99" customFormat="1" x14ac:dyDescent="0.3">
      <c r="A174" s="95"/>
      <c r="B174" s="95"/>
      <c r="C174" s="95"/>
      <c r="D174" s="95"/>
      <c r="E174" s="95"/>
      <c r="F174" s="95"/>
      <c r="G174" s="95"/>
      <c r="H174" s="95"/>
      <c r="I174" s="95"/>
      <c r="J174" s="95"/>
      <c r="K174" s="95"/>
      <c r="L174" s="95"/>
      <c r="M174" s="95"/>
      <c r="N174" s="95"/>
      <c r="O174" s="95"/>
      <c r="P174" s="95"/>
      <c r="Q174" s="95"/>
      <c r="R174" s="95"/>
      <c r="S174" s="95"/>
      <c r="T174" s="95"/>
      <c r="U174" s="95"/>
      <c r="V174" s="95"/>
      <c r="W174" s="95"/>
      <c r="X174" s="95"/>
      <c r="Y174" s="95"/>
      <c r="Z174" s="95"/>
    </row>
    <row r="175" spans="1:26" s="99" customFormat="1" x14ac:dyDescent="0.3">
      <c r="A175" s="95"/>
      <c r="B175" s="95"/>
      <c r="C175" s="95"/>
      <c r="D175" s="95"/>
      <c r="E175" s="95"/>
      <c r="F175" s="95"/>
      <c r="G175" s="95"/>
      <c r="H175" s="95"/>
      <c r="I175" s="95"/>
      <c r="J175" s="95"/>
      <c r="K175" s="95"/>
      <c r="L175" s="95"/>
      <c r="M175" s="95"/>
      <c r="N175" s="95"/>
      <c r="O175" s="95"/>
      <c r="P175" s="95"/>
      <c r="Q175" s="95"/>
      <c r="R175" s="95"/>
      <c r="S175" s="95"/>
      <c r="T175" s="95"/>
      <c r="U175" s="95"/>
      <c r="V175" s="95"/>
      <c r="W175" s="95"/>
      <c r="X175" s="95"/>
      <c r="Y175" s="95"/>
      <c r="Z175" s="95"/>
    </row>
  </sheetData>
  <sheetProtection password="BAB9" sheet="1" objects="1" scenarios="1" selectLockedCells="1" sort="0" autoFilter="0"/>
  <protectedRanges>
    <protectedRange sqref="AA7:EQ65605 Z7:Z170 B171:Z65605" name="Rango2"/>
    <protectedRange sqref="K3 H4:K6 F2:G6 B1:B3 B4:C6 I1:K2 G1:H1 I3 D1:E6" name="Rango2_8_2"/>
    <protectedRange sqref="A8:A9 D163 D8:E9 C8 A163:B163 W8:Y8 G8:H8 J8:N8 P8:Q8 R164:R165 B166 R8:R74 F12:F162 F9:Q11 S163:V165 A165:B165 G12:Q74 E163:Q165 G75:R162 E166:Y166 B7:R7 T7:Y7 B168:B170 E168:Y170 O167:Y167 B10:E162 U9:V162" name="Rango2_3"/>
    <protectedRange sqref="A9 D9:E9" name="Rango1_1"/>
    <protectedRange sqref="L167:N167" name="Rango2_2_1"/>
    <protectedRange sqref="B167:K167" name="Rango2_1_2_1"/>
  </protectedRanges>
  <mergeCells count="180">
    <mergeCell ref="F7:X7"/>
    <mergeCell ref="S163:X164"/>
    <mergeCell ref="S165:X165"/>
    <mergeCell ref="F8:H8"/>
    <mergeCell ref="L8:N8"/>
    <mergeCell ref="O8:Q8"/>
    <mergeCell ref="F163:G163"/>
    <mergeCell ref="H163:H164"/>
    <mergeCell ref="I163:J163"/>
    <mergeCell ref="K163:K164"/>
    <mergeCell ref="L163:M163"/>
    <mergeCell ref="N163:N164"/>
    <mergeCell ref="S8:X8"/>
    <mergeCell ref="A152:B152"/>
    <mergeCell ref="A153:B153"/>
    <mergeCell ref="A150:B150"/>
    <mergeCell ref="A151:B151"/>
    <mergeCell ref="A148:B148"/>
    <mergeCell ref="A149:B149"/>
    <mergeCell ref="A146:B146"/>
    <mergeCell ref="A147:B147"/>
    <mergeCell ref="A144:B144"/>
    <mergeCell ref="A145:B145"/>
    <mergeCell ref="A161:B161"/>
    <mergeCell ref="A162:B162"/>
    <mergeCell ref="A160:B160"/>
    <mergeCell ref="A158:B158"/>
    <mergeCell ref="A159:B159"/>
    <mergeCell ref="A156:B156"/>
    <mergeCell ref="A157:B157"/>
    <mergeCell ref="A154:B154"/>
    <mergeCell ref="A155:B155"/>
    <mergeCell ref="A143:B143"/>
    <mergeCell ref="A140:B140"/>
    <mergeCell ref="A141:B141"/>
    <mergeCell ref="A138:B138"/>
    <mergeCell ref="A139:B139"/>
    <mergeCell ref="A136:B136"/>
    <mergeCell ref="A137:B137"/>
    <mergeCell ref="A134:B134"/>
    <mergeCell ref="A135:B135"/>
    <mergeCell ref="A142:B142"/>
    <mergeCell ref="A132:B132"/>
    <mergeCell ref="A133:B133"/>
    <mergeCell ref="A130:B130"/>
    <mergeCell ref="A131:B131"/>
    <mergeCell ref="A128:B128"/>
    <mergeCell ref="A129:B129"/>
    <mergeCell ref="A126:B126"/>
    <mergeCell ref="A127:B127"/>
    <mergeCell ref="A124:B124"/>
    <mergeCell ref="A125:B125"/>
    <mergeCell ref="A122:B122"/>
    <mergeCell ref="A123:B123"/>
    <mergeCell ref="A120:B120"/>
    <mergeCell ref="A121:B121"/>
    <mergeCell ref="A118:B118"/>
    <mergeCell ref="A119:B119"/>
    <mergeCell ref="A116:B116"/>
    <mergeCell ref="A117:B117"/>
    <mergeCell ref="A114:B114"/>
    <mergeCell ref="A115:B115"/>
    <mergeCell ref="A112:B112"/>
    <mergeCell ref="A113:B113"/>
    <mergeCell ref="A110:B110"/>
    <mergeCell ref="A111:B111"/>
    <mergeCell ref="A108:B108"/>
    <mergeCell ref="A109:B109"/>
    <mergeCell ref="A106:B106"/>
    <mergeCell ref="A107:B107"/>
    <mergeCell ref="A104:B104"/>
    <mergeCell ref="A105:B105"/>
    <mergeCell ref="A102:B102"/>
    <mergeCell ref="A103:B103"/>
    <mergeCell ref="A100:B100"/>
    <mergeCell ref="A101:B101"/>
    <mergeCell ref="A98:B98"/>
    <mergeCell ref="A99:B99"/>
    <mergeCell ref="A96:B96"/>
    <mergeCell ref="A97:B97"/>
    <mergeCell ref="A94:B94"/>
    <mergeCell ref="A95:B95"/>
    <mergeCell ref="A92:B92"/>
    <mergeCell ref="A93:B93"/>
    <mergeCell ref="A90:B90"/>
    <mergeCell ref="A91:B91"/>
    <mergeCell ref="A88:B88"/>
    <mergeCell ref="A89:B89"/>
    <mergeCell ref="A86:B86"/>
    <mergeCell ref="A87:B87"/>
    <mergeCell ref="A84:B84"/>
    <mergeCell ref="A85:B85"/>
    <mergeCell ref="A82:B82"/>
    <mergeCell ref="A83:B83"/>
    <mergeCell ref="A80:B80"/>
    <mergeCell ref="A81:B81"/>
    <mergeCell ref="A78:B78"/>
    <mergeCell ref="A79:B79"/>
    <mergeCell ref="A76:B76"/>
    <mergeCell ref="A77:B77"/>
    <mergeCell ref="A74:B74"/>
    <mergeCell ref="A75:B75"/>
    <mergeCell ref="A72:B72"/>
    <mergeCell ref="A73:B73"/>
    <mergeCell ref="A70:B70"/>
    <mergeCell ref="A71:B71"/>
    <mergeCell ref="A68:B68"/>
    <mergeCell ref="A69:B69"/>
    <mergeCell ref="A66:B66"/>
    <mergeCell ref="A67:B67"/>
    <mergeCell ref="A64:B64"/>
    <mergeCell ref="A65:B65"/>
    <mergeCell ref="A62:B62"/>
    <mergeCell ref="A63:B63"/>
    <mergeCell ref="A60:B60"/>
    <mergeCell ref="A61:B61"/>
    <mergeCell ref="A58:B58"/>
    <mergeCell ref="A59:B59"/>
    <mergeCell ref="A56:B56"/>
    <mergeCell ref="A57:B57"/>
    <mergeCell ref="A54:B54"/>
    <mergeCell ref="A55:B55"/>
    <mergeCell ref="A52:B52"/>
    <mergeCell ref="A53:B53"/>
    <mergeCell ref="A50:B50"/>
    <mergeCell ref="A51:B51"/>
    <mergeCell ref="A48:B48"/>
    <mergeCell ref="A49:B49"/>
    <mergeCell ref="A46:B46"/>
    <mergeCell ref="A47:B47"/>
    <mergeCell ref="A44:B44"/>
    <mergeCell ref="A45:B45"/>
    <mergeCell ref="B1:I1"/>
    <mergeCell ref="B2:F2"/>
    <mergeCell ref="G2:I2"/>
    <mergeCell ref="A8:D8"/>
    <mergeCell ref="C3:F3"/>
    <mergeCell ref="G3:I3"/>
    <mergeCell ref="E7:E163"/>
    <mergeCell ref="O163:P163"/>
    <mergeCell ref="Q163:Q164"/>
    <mergeCell ref="A22:B22"/>
    <mergeCell ref="A23:B23"/>
    <mergeCell ref="A20:B20"/>
    <mergeCell ref="A21:B21"/>
    <mergeCell ref="A18:B18"/>
    <mergeCell ref="A19:B19"/>
    <mergeCell ref="A16:B16"/>
    <mergeCell ref="A17:B17"/>
    <mergeCell ref="A14:B14"/>
    <mergeCell ref="A15:B15"/>
    <mergeCell ref="A32:B32"/>
    <mergeCell ref="A33:B33"/>
    <mergeCell ref="A30:B30"/>
    <mergeCell ref="A31:B31"/>
    <mergeCell ref="A35:B35"/>
    <mergeCell ref="A167:N167"/>
    <mergeCell ref="Y7:Y165"/>
    <mergeCell ref="A12:B12"/>
    <mergeCell ref="A13:B13"/>
    <mergeCell ref="A10:B10"/>
    <mergeCell ref="A11:B11"/>
    <mergeCell ref="I8:K8"/>
    <mergeCell ref="A9:B9"/>
    <mergeCell ref="C4:F4"/>
    <mergeCell ref="A28:B28"/>
    <mergeCell ref="A29:B29"/>
    <mergeCell ref="A26:B26"/>
    <mergeCell ref="A27:B27"/>
    <mergeCell ref="A24:B24"/>
    <mergeCell ref="A25:B25"/>
    <mergeCell ref="A42:B42"/>
    <mergeCell ref="A43:B43"/>
    <mergeCell ref="A40:B40"/>
    <mergeCell ref="A41:B41"/>
    <mergeCell ref="A38:B38"/>
    <mergeCell ref="A39:B39"/>
    <mergeCell ref="A36:B36"/>
    <mergeCell ref="A37:B37"/>
    <mergeCell ref="A34:B34"/>
  </mergeCells>
  <dataValidations count="1">
    <dataValidation type="list" allowBlank="1" showInputMessage="1" showErrorMessage="1" sqref="G4:G5">
      <formula1>"EMIN, EMSG, EMJT"</formula1>
    </dataValidation>
  </dataValidations>
  <pageMargins left="0.7" right="0.7" top="0.75" bottom="0.75" header="0.3" footer="0.3"/>
  <pageSetup paperSize="9" orientation="landscape"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1:BZ172"/>
  <sheetViews>
    <sheetView showGridLines="0" topLeftCell="B1" zoomScale="80" zoomScaleNormal="80" workbookViewId="0">
      <pane xSplit="4" ySplit="9" topLeftCell="F10" activePane="bottomRight" state="frozen"/>
      <selection activeCell="F11" sqref="F11"/>
      <selection pane="topRight" activeCell="F11" sqref="F11"/>
      <selection pane="bottomLeft" activeCell="F11" sqref="F11"/>
      <selection pane="bottomRight" activeCell="F10" sqref="F10"/>
    </sheetView>
  </sheetViews>
  <sheetFormatPr baseColWidth="10" defaultRowHeight="14.4" x14ac:dyDescent="0.3"/>
  <cols>
    <col min="1" max="1" width="1.88671875" style="95" customWidth="1"/>
    <col min="2" max="2" width="38.5546875" style="95" customWidth="1"/>
    <col min="3" max="3" width="32.44140625" style="95" customWidth="1"/>
    <col min="4" max="4" width="19.88671875" style="95" customWidth="1"/>
    <col min="5" max="5" width="1.21875" style="95" customWidth="1"/>
    <col min="6" max="6" width="21" style="95" customWidth="1"/>
    <col min="7" max="7" width="21.5546875" style="95" customWidth="1"/>
    <col min="8" max="8" width="21.6640625" style="95" customWidth="1"/>
    <col min="9" max="9" width="20.6640625" style="95" customWidth="1"/>
    <col min="10" max="10" width="14" style="95" customWidth="1"/>
    <col min="11" max="11" width="12.88671875" style="95" customWidth="1"/>
    <col min="12" max="12" width="10.88671875" style="95" customWidth="1"/>
    <col min="13" max="13" width="12.21875" style="95" customWidth="1"/>
    <col min="14" max="14" width="11" style="95" customWidth="1"/>
    <col min="15" max="15" width="10.5546875" style="95" customWidth="1"/>
    <col min="16" max="17" width="11.21875" style="95" customWidth="1"/>
    <col min="18" max="18" width="10.21875" style="95" customWidth="1"/>
    <col min="19" max="20" width="10.44140625" style="95" customWidth="1"/>
    <col min="21" max="21" width="11.88671875" style="95" customWidth="1"/>
    <col min="22" max="23" width="12.21875" style="95" customWidth="1"/>
    <col min="24" max="24" width="12.88671875" style="95" customWidth="1"/>
    <col min="25" max="25" width="15.6640625" style="95" customWidth="1"/>
    <col min="26" max="26" width="12.88671875" style="95" customWidth="1"/>
    <col min="27" max="28" width="12.5546875" style="95" customWidth="1"/>
    <col min="29" max="31" width="12" style="95" customWidth="1"/>
    <col min="32" max="32" width="13.21875" style="95" customWidth="1"/>
    <col min="33" max="34" width="12.6640625" style="95" customWidth="1"/>
    <col min="35" max="35" width="12" style="95" customWidth="1"/>
    <col min="36" max="37" width="11.6640625" style="95" customWidth="1"/>
    <col min="38" max="38" width="12.88671875" style="95" customWidth="1"/>
    <col min="39" max="39" width="10.44140625" style="95" customWidth="1"/>
    <col min="40" max="40" width="11.5546875" style="95" customWidth="1"/>
    <col min="41" max="42" width="11.109375" style="95" customWidth="1"/>
    <col min="43" max="43" width="13" style="95" customWidth="1"/>
    <col min="44" max="46" width="11.6640625" style="95" customWidth="1"/>
    <col min="47" max="51" width="11.88671875" style="95" customWidth="1"/>
    <col min="52" max="52" width="14.5546875" style="95" customWidth="1"/>
    <col min="53" max="53" width="11.6640625" style="95" customWidth="1"/>
    <col min="54" max="54" width="11.44140625" style="95" customWidth="1"/>
    <col min="55" max="56" width="12.6640625" style="95" customWidth="1"/>
    <col min="57" max="57" width="12" style="95" customWidth="1"/>
    <col min="58" max="60" width="10.77734375" style="95" customWidth="1"/>
    <col min="61" max="61" width="12.88671875" style="95" customWidth="1"/>
    <col min="62" max="62" width="10.21875" style="95" customWidth="1"/>
    <col min="63" max="64" width="11" style="95" customWidth="1"/>
    <col min="65" max="65" width="11.21875" style="95" customWidth="1"/>
    <col min="66" max="67" width="10.33203125" style="95" customWidth="1"/>
    <col min="68" max="68" width="13" style="95" customWidth="1"/>
    <col min="69" max="69" width="12.88671875" style="95" customWidth="1"/>
    <col min="70" max="70" width="1.88671875" style="95" customWidth="1"/>
    <col min="71" max="71" width="11.44140625" style="95" hidden="1" customWidth="1"/>
    <col min="72" max="72" width="13.6640625" style="95" hidden="1" customWidth="1"/>
    <col min="73" max="73" width="16.44140625" style="95" customWidth="1"/>
    <col min="74" max="74" width="15.109375" style="95" customWidth="1"/>
    <col min="75" max="75" width="17.5546875" style="95" hidden="1" customWidth="1"/>
    <col min="76" max="76" width="17.5546875" style="95" customWidth="1"/>
    <col min="77" max="77" width="1.5546875" style="95" customWidth="1"/>
    <col min="78" max="16384" width="11.5546875" style="95"/>
  </cols>
  <sheetData>
    <row r="1" spans="1:78" ht="54" customHeight="1" x14ac:dyDescent="0.3">
      <c r="B1" s="365" t="s">
        <v>94</v>
      </c>
      <c r="C1" s="366"/>
      <c r="D1" s="366"/>
      <c r="E1" s="366"/>
      <c r="F1" s="366"/>
      <c r="G1" s="366"/>
      <c r="H1" s="366"/>
      <c r="I1" s="367"/>
      <c r="O1" s="97"/>
      <c r="P1" s="97"/>
      <c r="Q1" s="97"/>
      <c r="R1" s="97"/>
      <c r="S1" s="97"/>
      <c r="T1" s="97"/>
      <c r="U1" s="97"/>
      <c r="V1" s="97"/>
      <c r="W1" s="97"/>
    </row>
    <row r="2" spans="1:78" ht="30" customHeight="1" x14ac:dyDescent="0.3">
      <c r="B2" s="412" t="s">
        <v>74</v>
      </c>
      <c r="C2" s="413"/>
      <c r="D2" s="413"/>
      <c r="E2" s="413"/>
      <c r="F2" s="413"/>
      <c r="G2" s="413" t="s">
        <v>72</v>
      </c>
      <c r="H2" s="413"/>
      <c r="I2" s="414"/>
      <c r="J2" s="100"/>
      <c r="K2" s="100"/>
      <c r="L2" s="97"/>
      <c r="M2" s="97"/>
      <c r="N2" s="97"/>
      <c r="O2" s="97"/>
      <c r="P2" s="97"/>
      <c r="Q2" s="97"/>
      <c r="R2" s="97"/>
      <c r="S2" s="97"/>
      <c r="T2" s="97"/>
      <c r="U2" s="97"/>
      <c r="V2" s="97"/>
      <c r="W2" s="97"/>
    </row>
    <row r="3" spans="1:78" ht="21.6" customHeight="1" x14ac:dyDescent="0.3">
      <c r="B3" s="66" t="s">
        <v>22</v>
      </c>
      <c r="C3" s="373" t="str">
        <f>IF(ISBLANK('ÁREA MEJORA COMPETENCIAL'!C3:F3),"",'ÁREA MEJORA COMPETENCIAL'!C3:F3)</f>
        <v/>
      </c>
      <c r="D3" s="374"/>
      <c r="E3" s="374"/>
      <c r="F3" s="375"/>
      <c r="G3" s="415" t="s">
        <v>23</v>
      </c>
      <c r="H3" s="415"/>
      <c r="I3" s="416"/>
      <c r="J3" s="101"/>
      <c r="K3" s="101"/>
      <c r="L3" s="97"/>
      <c r="M3" s="97"/>
      <c r="N3" s="97"/>
      <c r="O3" s="97"/>
      <c r="P3" s="97"/>
      <c r="Q3" s="97"/>
      <c r="R3" s="97"/>
      <c r="S3" s="97"/>
      <c r="T3" s="97"/>
      <c r="U3" s="97"/>
      <c r="V3" s="97"/>
      <c r="W3" s="97"/>
    </row>
    <row r="4" spans="1:78" ht="21.75" customHeight="1" thickBot="1" x14ac:dyDescent="0.35">
      <c r="B4" s="67" t="s">
        <v>73</v>
      </c>
      <c r="C4" s="362" t="str">
        <f>IF(ISBLANK('ÁREA MEJORA COMPETENCIAL'!C4:F4),"",'ÁREA MEJORA COMPETENCIAL'!C4:F4)</f>
        <v/>
      </c>
      <c r="D4" s="363"/>
      <c r="E4" s="363"/>
      <c r="F4" s="364"/>
      <c r="G4" s="34" t="str">
        <f>'ÁREA MEJORA COMPETENCIAL'!G4</f>
        <v>FASE</v>
      </c>
      <c r="H4" s="35">
        <f>'ÁREA MEJORA COMPETENCIAL'!H4</f>
        <v>2024</v>
      </c>
      <c r="I4" s="159" t="str">
        <f>'ÁREA MEJORA COMPETENCIAL'!I4</f>
        <v>Nº</v>
      </c>
      <c r="J4" s="195"/>
      <c r="K4" s="196"/>
      <c r="L4" s="193"/>
      <c r="M4" s="193"/>
      <c r="N4" s="193"/>
      <c r="O4" s="193"/>
      <c r="P4" s="193"/>
      <c r="Q4" s="193"/>
      <c r="R4" s="193"/>
      <c r="S4" s="193"/>
      <c r="T4" s="193"/>
      <c r="U4" s="193"/>
      <c r="V4" s="193"/>
      <c r="W4" s="193"/>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c r="AZ4" s="197"/>
      <c r="BA4" s="197"/>
      <c r="BB4" s="197"/>
      <c r="BC4" s="197"/>
      <c r="BD4" s="197"/>
      <c r="BE4" s="197"/>
      <c r="BF4" s="197"/>
      <c r="BG4" s="197"/>
      <c r="BH4" s="197"/>
      <c r="BI4" s="197"/>
      <c r="BJ4" s="197"/>
      <c r="BK4" s="197"/>
      <c r="BL4" s="197"/>
      <c r="BM4" s="197"/>
      <c r="BN4" s="197"/>
      <c r="BO4" s="197"/>
      <c r="BP4" s="197"/>
      <c r="BQ4" s="197"/>
      <c r="BR4" s="197"/>
      <c r="BS4" s="197"/>
      <c r="BT4" s="197"/>
      <c r="BU4" s="197"/>
      <c r="BV4" s="197"/>
      <c r="BW4" s="197"/>
      <c r="BX4" s="197"/>
      <c r="BY4" s="197"/>
    </row>
    <row r="5" spans="1:78" ht="31.8" customHeight="1" x14ac:dyDescent="0.3">
      <c r="B5" s="41"/>
      <c r="C5" s="194"/>
      <c r="D5" s="194"/>
      <c r="E5" s="71"/>
      <c r="F5" s="420" t="s">
        <v>141</v>
      </c>
      <c r="G5" s="421"/>
      <c r="H5" s="421"/>
      <c r="I5" s="421"/>
      <c r="J5" s="421"/>
      <c r="K5" s="421"/>
      <c r="L5" s="421"/>
      <c r="M5" s="421"/>
      <c r="N5" s="421"/>
      <c r="O5" s="421"/>
      <c r="P5" s="421"/>
      <c r="Q5" s="421"/>
      <c r="R5" s="421"/>
      <c r="S5" s="421"/>
      <c r="T5" s="421"/>
      <c r="U5" s="421"/>
      <c r="V5" s="421"/>
      <c r="W5" s="421"/>
      <c r="X5" s="421"/>
      <c r="Y5" s="421"/>
      <c r="Z5" s="421"/>
      <c r="AA5" s="421"/>
      <c r="AB5" s="421"/>
      <c r="AC5" s="421"/>
      <c r="AD5" s="421"/>
      <c r="AE5" s="421"/>
      <c r="AF5" s="421"/>
      <c r="AG5" s="421"/>
      <c r="AH5" s="421"/>
      <c r="AI5" s="421"/>
      <c r="AJ5" s="421"/>
      <c r="AK5" s="421"/>
      <c r="AL5" s="421"/>
      <c r="AM5" s="421"/>
      <c r="AN5" s="421"/>
      <c r="AO5" s="421"/>
      <c r="AP5" s="421"/>
      <c r="AQ5" s="421"/>
      <c r="AR5" s="421"/>
      <c r="AS5" s="421"/>
      <c r="AT5" s="421"/>
      <c r="AU5" s="421"/>
      <c r="AV5" s="421"/>
      <c r="AW5" s="421"/>
      <c r="AX5" s="421"/>
      <c r="AY5" s="421"/>
      <c r="AZ5" s="421"/>
      <c r="BA5" s="421"/>
      <c r="BB5" s="421"/>
      <c r="BC5" s="421"/>
      <c r="BD5" s="421"/>
      <c r="BE5" s="421"/>
      <c r="BF5" s="421"/>
      <c r="BG5" s="421"/>
      <c r="BH5" s="421"/>
      <c r="BI5" s="421"/>
      <c r="BJ5" s="421"/>
      <c r="BK5" s="421"/>
      <c r="BL5" s="421"/>
      <c r="BM5" s="421"/>
      <c r="BN5" s="421"/>
      <c r="BO5" s="421"/>
      <c r="BP5" s="421"/>
      <c r="BQ5" s="421"/>
      <c r="BR5" s="422"/>
      <c r="BS5" s="421"/>
      <c r="BT5" s="421"/>
      <c r="BU5" s="421"/>
      <c r="BV5" s="421"/>
      <c r="BW5" s="421"/>
      <c r="BX5" s="422"/>
      <c r="BY5" s="422"/>
      <c r="BZ5" s="198"/>
    </row>
    <row r="6" spans="1:78" ht="21.6" customHeight="1" x14ac:dyDescent="0.3">
      <c r="A6" s="158"/>
      <c r="B6" s="41"/>
      <c r="C6" s="84"/>
      <c r="D6" s="84"/>
      <c r="E6" s="71"/>
      <c r="F6" s="417" t="s">
        <v>34</v>
      </c>
      <c r="G6" s="418"/>
      <c r="H6" s="418"/>
      <c r="I6" s="418"/>
      <c r="J6" s="418"/>
      <c r="K6" s="419"/>
      <c r="L6" s="429" t="s">
        <v>35</v>
      </c>
      <c r="M6" s="430"/>
      <c r="N6" s="430"/>
      <c r="O6" s="418"/>
      <c r="P6" s="418"/>
      <c r="Q6" s="418"/>
      <c r="R6" s="418"/>
      <c r="S6" s="418"/>
      <c r="T6" s="418"/>
      <c r="U6" s="418"/>
      <c r="V6" s="418"/>
      <c r="W6" s="418"/>
      <c r="X6" s="418"/>
      <c r="Y6" s="419"/>
      <c r="Z6" s="417" t="s">
        <v>5</v>
      </c>
      <c r="AA6" s="418"/>
      <c r="AB6" s="418"/>
      <c r="AC6" s="418"/>
      <c r="AD6" s="418"/>
      <c r="AE6" s="418"/>
      <c r="AF6" s="418"/>
      <c r="AG6" s="418"/>
      <c r="AH6" s="418"/>
      <c r="AI6" s="418"/>
      <c r="AJ6" s="418"/>
      <c r="AK6" s="418"/>
      <c r="AL6" s="418"/>
      <c r="AM6" s="419"/>
      <c r="AN6" s="417" t="s">
        <v>41</v>
      </c>
      <c r="AO6" s="418"/>
      <c r="AP6" s="418"/>
      <c r="AQ6" s="418"/>
      <c r="AR6" s="418"/>
      <c r="AS6" s="418"/>
      <c r="AT6" s="418"/>
      <c r="AU6" s="418"/>
      <c r="AV6" s="418"/>
      <c r="AW6" s="418"/>
      <c r="AX6" s="418"/>
      <c r="AY6" s="418"/>
      <c r="AZ6" s="418"/>
      <c r="BA6" s="418"/>
      <c r="BB6" s="417" t="s">
        <v>42</v>
      </c>
      <c r="BC6" s="418"/>
      <c r="BD6" s="418"/>
      <c r="BE6" s="418"/>
      <c r="BF6" s="418"/>
      <c r="BG6" s="418"/>
      <c r="BH6" s="418"/>
      <c r="BI6" s="419"/>
      <c r="BJ6" s="417" t="s">
        <v>36</v>
      </c>
      <c r="BK6" s="418"/>
      <c r="BL6" s="418"/>
      <c r="BM6" s="418"/>
      <c r="BN6" s="418"/>
      <c r="BO6" s="418"/>
      <c r="BP6" s="418"/>
      <c r="BQ6" s="418"/>
      <c r="BR6" s="137"/>
      <c r="BS6" s="435" t="s">
        <v>98</v>
      </c>
      <c r="BT6" s="436"/>
      <c r="BU6" s="436"/>
      <c r="BV6" s="436"/>
      <c r="BW6" s="436"/>
      <c r="BX6" s="437"/>
      <c r="BY6" s="134"/>
    </row>
    <row r="7" spans="1:78" ht="32.4" customHeight="1" x14ac:dyDescent="0.3">
      <c r="A7" s="145"/>
      <c r="B7" s="160"/>
      <c r="C7" s="160"/>
      <c r="D7" s="160"/>
      <c r="E7" s="68"/>
      <c r="F7" s="403" t="s">
        <v>95</v>
      </c>
      <c r="G7" s="403" t="s">
        <v>95</v>
      </c>
      <c r="H7" s="403" t="s">
        <v>95</v>
      </c>
      <c r="I7" s="403" t="s">
        <v>95</v>
      </c>
      <c r="J7" s="403" t="s">
        <v>6</v>
      </c>
      <c r="K7" s="423" t="s">
        <v>9</v>
      </c>
      <c r="L7" s="406" t="s">
        <v>97</v>
      </c>
      <c r="M7" s="407"/>
      <c r="N7" s="408"/>
      <c r="O7" s="406" t="s">
        <v>97</v>
      </c>
      <c r="P7" s="407"/>
      <c r="Q7" s="408"/>
      <c r="R7" s="406" t="s">
        <v>97</v>
      </c>
      <c r="S7" s="407"/>
      <c r="T7" s="408"/>
      <c r="U7" s="406" t="s">
        <v>97</v>
      </c>
      <c r="V7" s="407"/>
      <c r="W7" s="408"/>
      <c r="X7" s="403" t="s">
        <v>6</v>
      </c>
      <c r="Y7" s="409" t="s">
        <v>9</v>
      </c>
      <c r="Z7" s="406" t="s">
        <v>97</v>
      </c>
      <c r="AA7" s="407"/>
      <c r="AB7" s="408"/>
      <c r="AC7" s="406" t="s">
        <v>97</v>
      </c>
      <c r="AD7" s="407"/>
      <c r="AE7" s="408"/>
      <c r="AF7" s="406" t="s">
        <v>97</v>
      </c>
      <c r="AG7" s="407"/>
      <c r="AH7" s="408"/>
      <c r="AI7" s="406" t="s">
        <v>97</v>
      </c>
      <c r="AJ7" s="407"/>
      <c r="AK7" s="408"/>
      <c r="AL7" s="403" t="s">
        <v>6</v>
      </c>
      <c r="AM7" s="404" t="s">
        <v>9</v>
      </c>
      <c r="AN7" s="406" t="s">
        <v>97</v>
      </c>
      <c r="AO7" s="407"/>
      <c r="AP7" s="408"/>
      <c r="AQ7" s="406" t="s">
        <v>97</v>
      </c>
      <c r="AR7" s="407"/>
      <c r="AS7" s="408"/>
      <c r="AT7" s="406" t="s">
        <v>97</v>
      </c>
      <c r="AU7" s="407"/>
      <c r="AV7" s="408"/>
      <c r="AW7" s="406" t="s">
        <v>97</v>
      </c>
      <c r="AX7" s="407"/>
      <c r="AY7" s="408"/>
      <c r="AZ7" s="403" t="s">
        <v>6</v>
      </c>
      <c r="BA7" s="434" t="s">
        <v>9</v>
      </c>
      <c r="BB7" s="406" t="s">
        <v>97</v>
      </c>
      <c r="BC7" s="407"/>
      <c r="BD7" s="408"/>
      <c r="BE7" s="406" t="s">
        <v>97</v>
      </c>
      <c r="BF7" s="407"/>
      <c r="BG7" s="408"/>
      <c r="BH7" s="403" t="s">
        <v>6</v>
      </c>
      <c r="BI7" s="431" t="s">
        <v>9</v>
      </c>
      <c r="BJ7" s="406" t="s">
        <v>97</v>
      </c>
      <c r="BK7" s="407"/>
      <c r="BL7" s="408"/>
      <c r="BM7" s="406" t="s">
        <v>97</v>
      </c>
      <c r="BN7" s="407"/>
      <c r="BO7" s="408"/>
      <c r="BP7" s="403" t="s">
        <v>6</v>
      </c>
      <c r="BQ7" s="444" t="s">
        <v>9</v>
      </c>
      <c r="BR7" s="138"/>
      <c r="BS7" s="438"/>
      <c r="BT7" s="439"/>
      <c r="BU7" s="439"/>
      <c r="BV7" s="439"/>
      <c r="BW7" s="439"/>
      <c r="BX7" s="440"/>
      <c r="BY7" s="135"/>
    </row>
    <row r="8" spans="1:78" ht="16.8" customHeight="1" x14ac:dyDescent="0.3">
      <c r="A8" s="405" t="s">
        <v>0</v>
      </c>
      <c r="B8" s="405"/>
      <c r="C8" s="405"/>
      <c r="D8" s="405"/>
      <c r="E8" s="68"/>
      <c r="F8" s="403"/>
      <c r="G8" s="403"/>
      <c r="H8" s="403"/>
      <c r="I8" s="403"/>
      <c r="J8" s="403"/>
      <c r="K8" s="424"/>
      <c r="L8" s="204" t="s">
        <v>80</v>
      </c>
      <c r="M8" s="401" t="s">
        <v>79</v>
      </c>
      <c r="N8" s="402"/>
      <c r="O8" s="204" t="s">
        <v>80</v>
      </c>
      <c r="P8" s="401" t="s">
        <v>79</v>
      </c>
      <c r="Q8" s="402"/>
      <c r="R8" s="204" t="s">
        <v>80</v>
      </c>
      <c r="S8" s="401" t="s">
        <v>79</v>
      </c>
      <c r="T8" s="402"/>
      <c r="U8" s="204" t="s">
        <v>80</v>
      </c>
      <c r="V8" s="401" t="s">
        <v>79</v>
      </c>
      <c r="W8" s="402"/>
      <c r="X8" s="403"/>
      <c r="Y8" s="410"/>
      <c r="Z8" s="204" t="s">
        <v>80</v>
      </c>
      <c r="AA8" s="401" t="s">
        <v>79</v>
      </c>
      <c r="AB8" s="402"/>
      <c r="AC8" s="204" t="s">
        <v>80</v>
      </c>
      <c r="AD8" s="401" t="s">
        <v>79</v>
      </c>
      <c r="AE8" s="402"/>
      <c r="AF8" s="204" t="s">
        <v>80</v>
      </c>
      <c r="AG8" s="401" t="s">
        <v>79</v>
      </c>
      <c r="AH8" s="402"/>
      <c r="AI8" s="204" t="s">
        <v>80</v>
      </c>
      <c r="AJ8" s="401" t="s">
        <v>79</v>
      </c>
      <c r="AK8" s="402"/>
      <c r="AL8" s="403"/>
      <c r="AM8" s="404"/>
      <c r="AN8" s="204" t="s">
        <v>80</v>
      </c>
      <c r="AO8" s="401" t="s">
        <v>79</v>
      </c>
      <c r="AP8" s="402"/>
      <c r="AQ8" s="204" t="s">
        <v>80</v>
      </c>
      <c r="AR8" s="401" t="s">
        <v>79</v>
      </c>
      <c r="AS8" s="402"/>
      <c r="AT8" s="204" t="s">
        <v>80</v>
      </c>
      <c r="AU8" s="401" t="s">
        <v>79</v>
      </c>
      <c r="AV8" s="402"/>
      <c r="AW8" s="204" t="s">
        <v>80</v>
      </c>
      <c r="AX8" s="401" t="s">
        <v>79</v>
      </c>
      <c r="AY8" s="402"/>
      <c r="AZ8" s="403"/>
      <c r="BA8" s="434"/>
      <c r="BB8" s="204" t="s">
        <v>80</v>
      </c>
      <c r="BC8" s="401" t="s">
        <v>79</v>
      </c>
      <c r="BD8" s="402"/>
      <c r="BE8" s="204" t="s">
        <v>80</v>
      </c>
      <c r="BF8" s="401" t="s">
        <v>79</v>
      </c>
      <c r="BG8" s="402"/>
      <c r="BH8" s="403"/>
      <c r="BI8" s="432"/>
      <c r="BJ8" s="204" t="s">
        <v>80</v>
      </c>
      <c r="BK8" s="401" t="s">
        <v>79</v>
      </c>
      <c r="BL8" s="402"/>
      <c r="BM8" s="204" t="s">
        <v>80</v>
      </c>
      <c r="BN8" s="401" t="s">
        <v>79</v>
      </c>
      <c r="BO8" s="402"/>
      <c r="BP8" s="403"/>
      <c r="BQ8" s="445"/>
      <c r="BR8" s="138"/>
      <c r="BS8" s="447" t="s">
        <v>54</v>
      </c>
      <c r="BT8" s="427" t="s">
        <v>102</v>
      </c>
      <c r="BU8" s="426" t="s">
        <v>28</v>
      </c>
      <c r="BV8" s="426" t="s">
        <v>29</v>
      </c>
      <c r="BW8" s="426" t="s">
        <v>104</v>
      </c>
      <c r="BX8" s="403" t="s">
        <v>137</v>
      </c>
      <c r="BY8" s="135"/>
    </row>
    <row r="9" spans="1:78" ht="26.4" customHeight="1" x14ac:dyDescent="0.3">
      <c r="A9" s="399" t="s">
        <v>2</v>
      </c>
      <c r="B9" s="399"/>
      <c r="C9" s="22" t="s">
        <v>3</v>
      </c>
      <c r="D9" s="23" t="s">
        <v>4</v>
      </c>
      <c r="E9" s="68"/>
      <c r="F9" s="403"/>
      <c r="G9" s="403"/>
      <c r="H9" s="403"/>
      <c r="I9" s="403"/>
      <c r="J9" s="403"/>
      <c r="K9" s="425"/>
      <c r="L9" s="199" t="s">
        <v>120</v>
      </c>
      <c r="M9" s="200" t="s">
        <v>119</v>
      </c>
      <c r="N9" s="200" t="s">
        <v>121</v>
      </c>
      <c r="O9" s="199" t="s">
        <v>120</v>
      </c>
      <c r="P9" s="200" t="s">
        <v>119</v>
      </c>
      <c r="Q9" s="200" t="s">
        <v>121</v>
      </c>
      <c r="R9" s="199" t="s">
        <v>120</v>
      </c>
      <c r="S9" s="200" t="s">
        <v>119</v>
      </c>
      <c r="T9" s="200" t="s">
        <v>121</v>
      </c>
      <c r="U9" s="199" t="s">
        <v>120</v>
      </c>
      <c r="V9" s="200" t="s">
        <v>119</v>
      </c>
      <c r="W9" s="200" t="s">
        <v>121</v>
      </c>
      <c r="X9" s="403"/>
      <c r="Y9" s="411"/>
      <c r="Z9" s="199" t="s">
        <v>120</v>
      </c>
      <c r="AA9" s="200" t="s">
        <v>119</v>
      </c>
      <c r="AB9" s="200" t="s">
        <v>121</v>
      </c>
      <c r="AC9" s="199" t="s">
        <v>120</v>
      </c>
      <c r="AD9" s="200" t="s">
        <v>119</v>
      </c>
      <c r="AE9" s="200" t="s">
        <v>121</v>
      </c>
      <c r="AF9" s="199" t="s">
        <v>120</v>
      </c>
      <c r="AG9" s="200" t="s">
        <v>119</v>
      </c>
      <c r="AH9" s="200" t="s">
        <v>121</v>
      </c>
      <c r="AI9" s="199" t="s">
        <v>120</v>
      </c>
      <c r="AJ9" s="200" t="s">
        <v>119</v>
      </c>
      <c r="AK9" s="200" t="s">
        <v>121</v>
      </c>
      <c r="AL9" s="403"/>
      <c r="AM9" s="404"/>
      <c r="AN9" s="199" t="s">
        <v>120</v>
      </c>
      <c r="AO9" s="200" t="s">
        <v>119</v>
      </c>
      <c r="AP9" s="200" t="s">
        <v>121</v>
      </c>
      <c r="AQ9" s="199" t="s">
        <v>120</v>
      </c>
      <c r="AR9" s="200" t="s">
        <v>119</v>
      </c>
      <c r="AS9" s="200" t="s">
        <v>121</v>
      </c>
      <c r="AT9" s="199" t="s">
        <v>120</v>
      </c>
      <c r="AU9" s="200" t="s">
        <v>119</v>
      </c>
      <c r="AV9" s="200" t="s">
        <v>121</v>
      </c>
      <c r="AW9" s="199" t="s">
        <v>120</v>
      </c>
      <c r="AX9" s="200" t="s">
        <v>119</v>
      </c>
      <c r="AY9" s="200" t="s">
        <v>121</v>
      </c>
      <c r="AZ9" s="403"/>
      <c r="BA9" s="434"/>
      <c r="BB9" s="199" t="s">
        <v>120</v>
      </c>
      <c r="BC9" s="200" t="s">
        <v>119</v>
      </c>
      <c r="BD9" s="200" t="s">
        <v>121</v>
      </c>
      <c r="BE9" s="199" t="s">
        <v>120</v>
      </c>
      <c r="BF9" s="200" t="s">
        <v>119</v>
      </c>
      <c r="BG9" s="200" t="s">
        <v>121</v>
      </c>
      <c r="BH9" s="403"/>
      <c r="BI9" s="433"/>
      <c r="BJ9" s="199" t="s">
        <v>120</v>
      </c>
      <c r="BK9" s="200" t="s">
        <v>119</v>
      </c>
      <c r="BL9" s="200" t="s">
        <v>121</v>
      </c>
      <c r="BM9" s="199" t="s">
        <v>120</v>
      </c>
      <c r="BN9" s="200" t="s">
        <v>119</v>
      </c>
      <c r="BO9" s="200" t="s">
        <v>121</v>
      </c>
      <c r="BP9" s="403"/>
      <c r="BQ9" s="446"/>
      <c r="BR9" s="138"/>
      <c r="BS9" s="447"/>
      <c r="BT9" s="428"/>
      <c r="BU9" s="426"/>
      <c r="BV9" s="426"/>
      <c r="BW9" s="426"/>
      <c r="BX9" s="403"/>
      <c r="BY9" s="135"/>
    </row>
    <row r="10" spans="1:78" ht="18" customHeight="1" x14ac:dyDescent="0.3">
      <c r="A10" s="400" t="str">
        <f>IF(ISBLANK('ÁREA MEJORA COMPETENCIAL'!A10),"",'ÁREA MEJORA COMPETENCIAL'!A10:B10)</f>
        <v/>
      </c>
      <c r="B10" s="400"/>
      <c r="C10" s="85" t="str">
        <f>IF(ISBLANK('ÁREA MEJORA COMPETENCIAL'!C10),"",'ÁREA MEJORA COMPETENCIAL'!C10)</f>
        <v/>
      </c>
      <c r="D10" s="16" t="str">
        <f>IF(ISBLANK('ÁREA MEJORA COMPETENCIAL'!D10),"",'ÁREA MEJORA COMPETENCIAL'!D10)</f>
        <v/>
      </c>
      <c r="E10" s="68"/>
      <c r="F10" s="205"/>
      <c r="G10" s="205"/>
      <c r="H10" s="54"/>
      <c r="I10" s="54"/>
      <c r="J10" s="54"/>
      <c r="K10" s="24">
        <f>SUM(F10:J10)</f>
        <v>0</v>
      </c>
      <c r="L10" s="54"/>
      <c r="M10" s="54"/>
      <c r="N10" s="213">
        <f>L10+M10</f>
        <v>0</v>
      </c>
      <c r="O10" s="54"/>
      <c r="P10" s="54"/>
      <c r="Q10" s="213">
        <f>O10+P10</f>
        <v>0</v>
      </c>
      <c r="R10" s="54"/>
      <c r="S10" s="54"/>
      <c r="T10" s="213">
        <f>R10+S10</f>
        <v>0</v>
      </c>
      <c r="U10" s="54"/>
      <c r="V10" s="54"/>
      <c r="W10" s="213">
        <f>U10+V10</f>
        <v>0</v>
      </c>
      <c r="X10" s="54"/>
      <c r="Y10" s="24">
        <f>SUM(N10,Q10,T10,W10,X10)</f>
        <v>0</v>
      </c>
      <c r="Z10" s="54"/>
      <c r="AA10" s="54"/>
      <c r="AB10" s="213">
        <f>Z10+AA10</f>
        <v>0</v>
      </c>
      <c r="AC10" s="54"/>
      <c r="AD10" s="54"/>
      <c r="AE10" s="213">
        <f>AC10+AD10</f>
        <v>0</v>
      </c>
      <c r="AF10" s="54"/>
      <c r="AG10" s="54"/>
      <c r="AH10" s="213">
        <f>AF10+AG10</f>
        <v>0</v>
      </c>
      <c r="AI10" s="54"/>
      <c r="AJ10" s="54"/>
      <c r="AK10" s="213">
        <f>AI10+AJ10</f>
        <v>0</v>
      </c>
      <c r="AL10" s="54"/>
      <c r="AM10" s="24">
        <f>SUM(AB10,AE10,AH10,AK10,AL10)</f>
        <v>0</v>
      </c>
      <c r="AN10" s="54"/>
      <c r="AO10" s="54"/>
      <c r="AP10" s="213">
        <f>AN10+AO10</f>
        <v>0</v>
      </c>
      <c r="AQ10" s="54"/>
      <c r="AR10" s="54"/>
      <c r="AS10" s="213">
        <f>AQ10+AR10</f>
        <v>0</v>
      </c>
      <c r="AT10" s="54"/>
      <c r="AU10" s="54"/>
      <c r="AV10" s="213">
        <f>AT10+AU10</f>
        <v>0</v>
      </c>
      <c r="AW10" s="54"/>
      <c r="AX10" s="54"/>
      <c r="AY10" s="213">
        <f>AW10+AX10</f>
        <v>0</v>
      </c>
      <c r="AZ10" s="54"/>
      <c r="BA10" s="24">
        <f>SUM(AP10,AS10,AV10,AY10,AZ10)</f>
        <v>0</v>
      </c>
      <c r="BB10" s="54"/>
      <c r="BC10" s="54"/>
      <c r="BD10" s="213">
        <f>BB10+BC10</f>
        <v>0</v>
      </c>
      <c r="BE10" s="54"/>
      <c r="BF10" s="54"/>
      <c r="BG10" s="213">
        <f>BE10+BF10</f>
        <v>0</v>
      </c>
      <c r="BH10" s="201"/>
      <c r="BI10" s="24">
        <f>SUM(BD10,BG10,BH10)</f>
        <v>0</v>
      </c>
      <c r="BJ10" s="54"/>
      <c r="BK10" s="54"/>
      <c r="BL10" s="213">
        <f>BJ10+BK10</f>
        <v>0</v>
      </c>
      <c r="BM10" s="54"/>
      <c r="BN10" s="54"/>
      <c r="BO10" s="213">
        <f>BM10+BN10</f>
        <v>0</v>
      </c>
      <c r="BP10" s="54"/>
      <c r="BQ10" s="25">
        <f>SUM(BL10,BO10,BP10)</f>
        <v>0</v>
      </c>
      <c r="BR10" s="214"/>
      <c r="BS10" s="11" t="str">
        <f>IF(ISBLANK('ÁREA MEJORA COMPETENCIAL'!R10),"",(IF(ISERROR('ÁREA MEJORA COMPETENCIAL'!R10),"",('ÁREA MEJORA COMPETENCIAL'!X10)*3.3333333)))</f>
        <v/>
      </c>
      <c r="BT10" s="5" t="str">
        <f>IF(ISBLANK('ÁREA MEJORA COMPETENCIAL'!R10),"",(MROUND(BS10,4)))</f>
        <v/>
      </c>
      <c r="BU10" s="8" t="str">
        <f>(IF('ÁREA MEJORA COMPETENCIAL'!X10=21,70,IF('ÁREA MEJORA COMPETENCIAL'!X10=20,66,IF('ÁREA MEJORA COMPETENCIAL'!X10=19,63,IF('ÁREA MEJORA COMPETENCIAL'!X10&lt;=2,"",BT10)))))</f>
        <v/>
      </c>
      <c r="BV10" s="26">
        <f t="shared" ref="BV10" si="0">SUM(K10,Y10,AM10,BA10,BI10,BQ10)</f>
        <v>0</v>
      </c>
      <c r="BW10" s="69" t="str">
        <f>IF(ISBLANK('ÁREA MEJORA COMPETENCIAL'!R10),"",IF(BU10="","",BV10-BU10))</f>
        <v/>
      </c>
      <c r="BX10" s="224" t="str">
        <f>IF(ISBLANK('ÁREA MEJORA COMPETENCIAL'!R10),"",IF(BU10="","VER RESULTADOS",BV10/BU10))</f>
        <v/>
      </c>
      <c r="BY10" s="135"/>
    </row>
    <row r="11" spans="1:78" ht="18" customHeight="1" x14ac:dyDescent="0.3">
      <c r="A11" s="400" t="str">
        <f>IF(ISBLANK('ÁREA MEJORA COMPETENCIAL'!A11),"",'ÁREA MEJORA COMPETENCIAL'!A11:B11)</f>
        <v/>
      </c>
      <c r="B11" s="400"/>
      <c r="C11" s="181" t="str">
        <f>IF(ISBLANK('ÁREA MEJORA COMPETENCIAL'!C11),"",'ÁREA MEJORA COMPETENCIAL'!C11)</f>
        <v/>
      </c>
      <c r="D11" s="16" t="str">
        <f>IF(ISBLANK('ÁREA MEJORA COMPETENCIAL'!D11),"",'ÁREA MEJORA COMPETENCIAL'!D11)</f>
        <v/>
      </c>
      <c r="E11" s="68"/>
      <c r="F11" s="205"/>
      <c r="G11" s="205"/>
      <c r="H11" s="54"/>
      <c r="I11" s="54"/>
      <c r="J11" s="54"/>
      <c r="K11" s="24">
        <f t="shared" ref="K11:K73" si="1">SUM(F11:J11)</f>
        <v>0</v>
      </c>
      <c r="L11" s="54"/>
      <c r="M11" s="54"/>
      <c r="N11" s="213">
        <f t="shared" ref="N11:N74" si="2">L11+M11</f>
        <v>0</v>
      </c>
      <c r="O11" s="54"/>
      <c r="P11" s="54"/>
      <c r="Q11" s="213">
        <f t="shared" ref="Q11:Q74" si="3">O11+P11</f>
        <v>0</v>
      </c>
      <c r="R11" s="54"/>
      <c r="S11" s="54"/>
      <c r="T11" s="213">
        <f t="shared" ref="T11:T74" si="4">R11+S11</f>
        <v>0</v>
      </c>
      <c r="U11" s="54"/>
      <c r="V11" s="54"/>
      <c r="W11" s="213">
        <f t="shared" ref="W11:W74" si="5">U11+V11</f>
        <v>0</v>
      </c>
      <c r="X11" s="54"/>
      <c r="Y11" s="24">
        <f t="shared" ref="Y11:Y74" si="6">SUM(N11,Q11,T11,W11,X11)</f>
        <v>0</v>
      </c>
      <c r="Z11" s="54"/>
      <c r="AA11" s="54"/>
      <c r="AB11" s="213">
        <f t="shared" ref="AB11:AB74" si="7">Z11+AA11</f>
        <v>0</v>
      </c>
      <c r="AC11" s="54"/>
      <c r="AD11" s="54"/>
      <c r="AE11" s="213">
        <f t="shared" ref="AE11:AE74" si="8">AC11+AD11</f>
        <v>0</v>
      </c>
      <c r="AF11" s="54"/>
      <c r="AG11" s="54"/>
      <c r="AH11" s="213">
        <f t="shared" ref="AH11:AH74" si="9">AF11+AG11</f>
        <v>0</v>
      </c>
      <c r="AI11" s="54"/>
      <c r="AJ11" s="54"/>
      <c r="AK11" s="213">
        <f t="shared" ref="AK11:AK74" si="10">AI11+AJ11</f>
        <v>0</v>
      </c>
      <c r="AL11" s="54"/>
      <c r="AM11" s="24">
        <f t="shared" ref="AM11:AM74" si="11">SUM(AB11,AE11,AH11,AK11,AL11)</f>
        <v>0</v>
      </c>
      <c r="AN11" s="54"/>
      <c r="AO11" s="54"/>
      <c r="AP11" s="213">
        <f t="shared" ref="AP11:AP74" si="12">AN11+AO11</f>
        <v>0</v>
      </c>
      <c r="AQ11" s="54"/>
      <c r="AR11" s="54"/>
      <c r="AS11" s="213">
        <f t="shared" ref="AS11:AS74" si="13">AQ11+AR11</f>
        <v>0</v>
      </c>
      <c r="AT11" s="54"/>
      <c r="AU11" s="54"/>
      <c r="AV11" s="213">
        <f t="shared" ref="AV11:AV74" si="14">AT11+AU11</f>
        <v>0</v>
      </c>
      <c r="AW11" s="54"/>
      <c r="AX11" s="54"/>
      <c r="AY11" s="213">
        <f t="shared" ref="AY11:AY74" si="15">AW11+AX11</f>
        <v>0</v>
      </c>
      <c r="AZ11" s="54"/>
      <c r="BA11" s="24">
        <f t="shared" ref="BA11:BA74" si="16">SUM(AP11,AS11,AV11,AY11,AZ11)</f>
        <v>0</v>
      </c>
      <c r="BB11" s="201"/>
      <c r="BC11" s="201"/>
      <c r="BD11" s="213">
        <f t="shared" ref="BD11:BD74" si="17">BB11+BC11</f>
        <v>0</v>
      </c>
      <c r="BE11" s="201"/>
      <c r="BF11" s="201"/>
      <c r="BG11" s="213">
        <f t="shared" ref="BG11:BG74" si="18">BE11+BF11</f>
        <v>0</v>
      </c>
      <c r="BH11" s="201"/>
      <c r="BI11" s="24">
        <f t="shared" ref="BI11:BI74" si="19">SUM(BD11,BG11,BH11)</f>
        <v>0</v>
      </c>
      <c r="BJ11" s="54"/>
      <c r="BK11" s="54"/>
      <c r="BL11" s="213">
        <f t="shared" ref="BL11:BL74" si="20">BJ11+BK11</f>
        <v>0</v>
      </c>
      <c r="BM11" s="54"/>
      <c r="BN11" s="54"/>
      <c r="BO11" s="213">
        <f t="shared" ref="BO11:BO74" si="21">BM11+BN11</f>
        <v>0</v>
      </c>
      <c r="BP11" s="54"/>
      <c r="BQ11" s="25">
        <f t="shared" ref="BQ11:BQ74" si="22">SUM(BL11,BO11,BP11)</f>
        <v>0</v>
      </c>
      <c r="BR11" s="214"/>
      <c r="BS11" s="11" t="str">
        <f>IF(ISBLANK('ÁREA MEJORA COMPETENCIAL'!R11),"",(IF(ISERROR('ÁREA MEJORA COMPETENCIAL'!R11),"",('ÁREA MEJORA COMPETENCIAL'!X11)*3.3333333)))</f>
        <v/>
      </c>
      <c r="BT11" s="5" t="str">
        <f>IF(ISBLANK('ÁREA MEJORA COMPETENCIAL'!R11),"",(MROUND(BS11,4)))</f>
        <v/>
      </c>
      <c r="BU11" s="8" t="str">
        <f>(IF('ÁREA MEJORA COMPETENCIAL'!X11=21,70,IF('ÁREA MEJORA COMPETENCIAL'!X11=20,66,IF('ÁREA MEJORA COMPETENCIAL'!X11=19,63,IF('ÁREA MEJORA COMPETENCIAL'!X11&lt;=2,"",BT11)))))</f>
        <v/>
      </c>
      <c r="BV11" s="26">
        <f t="shared" ref="BV11:BV74" si="23">SUM(K11,Y11,AM11,BA11,BI11,BQ11)</f>
        <v>0</v>
      </c>
      <c r="BW11" s="69" t="str">
        <f>IF(ISBLANK('ÁREA MEJORA COMPETENCIAL'!R11),"",IF(BU11="","",BV11-BU11))</f>
        <v/>
      </c>
      <c r="BX11" s="224" t="str">
        <f>IF(ISBLANK('ÁREA MEJORA COMPETENCIAL'!R11),"",IF(BU11="","VER RESULTADOS",BV11/BU11))</f>
        <v/>
      </c>
      <c r="BY11" s="135"/>
    </row>
    <row r="12" spans="1:78" ht="18" customHeight="1" x14ac:dyDescent="0.3">
      <c r="A12" s="400" t="str">
        <f>IF(ISBLANK('ÁREA MEJORA COMPETENCIAL'!A12),"",'ÁREA MEJORA COMPETENCIAL'!A12:B12)</f>
        <v/>
      </c>
      <c r="B12" s="400"/>
      <c r="C12" s="181" t="str">
        <f>IF(ISBLANK('ÁREA MEJORA COMPETENCIAL'!C12),"",'ÁREA MEJORA COMPETENCIAL'!C12)</f>
        <v/>
      </c>
      <c r="D12" s="16" t="str">
        <f>IF(ISBLANK('ÁREA MEJORA COMPETENCIAL'!D12),"",'ÁREA MEJORA COMPETENCIAL'!D12)</f>
        <v/>
      </c>
      <c r="E12" s="68"/>
      <c r="F12" s="205"/>
      <c r="G12" s="205"/>
      <c r="H12" s="54"/>
      <c r="I12" s="54"/>
      <c r="J12" s="54"/>
      <c r="K12" s="24">
        <f t="shared" si="1"/>
        <v>0</v>
      </c>
      <c r="L12" s="54"/>
      <c r="M12" s="54"/>
      <c r="N12" s="213">
        <f t="shared" si="2"/>
        <v>0</v>
      </c>
      <c r="O12" s="54"/>
      <c r="P12" s="54"/>
      <c r="Q12" s="213">
        <f t="shared" si="3"/>
        <v>0</v>
      </c>
      <c r="R12" s="54"/>
      <c r="S12" s="54"/>
      <c r="T12" s="213">
        <f t="shared" si="4"/>
        <v>0</v>
      </c>
      <c r="U12" s="54"/>
      <c r="V12" s="54"/>
      <c r="W12" s="213">
        <f t="shared" si="5"/>
        <v>0</v>
      </c>
      <c r="X12" s="54"/>
      <c r="Y12" s="24">
        <f t="shared" si="6"/>
        <v>0</v>
      </c>
      <c r="Z12" s="54"/>
      <c r="AA12" s="54"/>
      <c r="AB12" s="213">
        <f t="shared" si="7"/>
        <v>0</v>
      </c>
      <c r="AC12" s="54"/>
      <c r="AD12" s="54"/>
      <c r="AE12" s="213">
        <f t="shared" si="8"/>
        <v>0</v>
      </c>
      <c r="AF12" s="54"/>
      <c r="AG12" s="54"/>
      <c r="AH12" s="213">
        <f t="shared" si="9"/>
        <v>0</v>
      </c>
      <c r="AI12" s="54"/>
      <c r="AJ12" s="54"/>
      <c r="AK12" s="213">
        <f t="shared" si="10"/>
        <v>0</v>
      </c>
      <c r="AL12" s="54"/>
      <c r="AM12" s="24">
        <f t="shared" si="11"/>
        <v>0</v>
      </c>
      <c r="AN12" s="54"/>
      <c r="AO12" s="54"/>
      <c r="AP12" s="213">
        <f t="shared" si="12"/>
        <v>0</v>
      </c>
      <c r="AQ12" s="54"/>
      <c r="AR12" s="54"/>
      <c r="AS12" s="213">
        <f t="shared" si="13"/>
        <v>0</v>
      </c>
      <c r="AT12" s="54"/>
      <c r="AU12" s="54"/>
      <c r="AV12" s="213">
        <f t="shared" si="14"/>
        <v>0</v>
      </c>
      <c r="AW12" s="54"/>
      <c r="AX12" s="54"/>
      <c r="AY12" s="213">
        <f t="shared" si="15"/>
        <v>0</v>
      </c>
      <c r="AZ12" s="54"/>
      <c r="BA12" s="24">
        <f t="shared" si="16"/>
        <v>0</v>
      </c>
      <c r="BB12" s="201"/>
      <c r="BC12" s="201"/>
      <c r="BD12" s="213">
        <f t="shared" si="17"/>
        <v>0</v>
      </c>
      <c r="BE12" s="201"/>
      <c r="BF12" s="201"/>
      <c r="BG12" s="213">
        <f t="shared" si="18"/>
        <v>0</v>
      </c>
      <c r="BH12" s="201"/>
      <c r="BI12" s="24">
        <f t="shared" si="19"/>
        <v>0</v>
      </c>
      <c r="BJ12" s="54"/>
      <c r="BK12" s="54"/>
      <c r="BL12" s="213">
        <f t="shared" si="20"/>
        <v>0</v>
      </c>
      <c r="BM12" s="54"/>
      <c r="BN12" s="54"/>
      <c r="BO12" s="213">
        <f t="shared" si="21"/>
        <v>0</v>
      </c>
      <c r="BP12" s="54"/>
      <c r="BQ12" s="25">
        <f t="shared" si="22"/>
        <v>0</v>
      </c>
      <c r="BR12" s="214"/>
      <c r="BS12" s="11" t="str">
        <f>IF(ISBLANK('ÁREA MEJORA COMPETENCIAL'!R12),"",(IF(ISERROR('ÁREA MEJORA COMPETENCIAL'!R12),"",('ÁREA MEJORA COMPETENCIAL'!X12)*3.3333333)))</f>
        <v/>
      </c>
      <c r="BT12" s="5" t="str">
        <f>IF(ISBLANK('ÁREA MEJORA COMPETENCIAL'!R12),"",(MROUND(BS12,4)))</f>
        <v/>
      </c>
      <c r="BU12" s="8" t="str">
        <f>(IF('ÁREA MEJORA COMPETENCIAL'!X12=21,70,IF('ÁREA MEJORA COMPETENCIAL'!X12=20,66,IF('ÁREA MEJORA COMPETENCIAL'!X12=19,63,IF('ÁREA MEJORA COMPETENCIAL'!X12&lt;=2,"",BT12)))))</f>
        <v/>
      </c>
      <c r="BV12" s="26">
        <f t="shared" si="23"/>
        <v>0</v>
      </c>
      <c r="BW12" s="69" t="str">
        <f>IF(ISBLANK('ÁREA MEJORA COMPETENCIAL'!R12),"",IF(BU12="","",BV12-BU12))</f>
        <v/>
      </c>
      <c r="BX12" s="224" t="str">
        <f>IF(ISBLANK('ÁREA MEJORA COMPETENCIAL'!R12),"",IF(BU12="","VER RESULTADOS",BV12/BU12))</f>
        <v/>
      </c>
      <c r="BY12" s="135"/>
    </row>
    <row r="13" spans="1:78" s="99" customFormat="1" ht="18" customHeight="1" x14ac:dyDescent="0.3">
      <c r="A13" s="400" t="str">
        <f>IF(ISBLANK('ÁREA MEJORA COMPETENCIAL'!A13),"",'ÁREA MEJORA COMPETENCIAL'!A13:B13)</f>
        <v/>
      </c>
      <c r="B13" s="400"/>
      <c r="C13" s="181" t="str">
        <f>IF(ISBLANK('ÁREA MEJORA COMPETENCIAL'!C13),"",'ÁREA MEJORA COMPETENCIAL'!C13)</f>
        <v/>
      </c>
      <c r="D13" s="16" t="str">
        <f>IF(ISBLANK('ÁREA MEJORA COMPETENCIAL'!D13),"",'ÁREA MEJORA COMPETENCIAL'!D13)</f>
        <v/>
      </c>
      <c r="E13" s="68"/>
      <c r="F13" s="205"/>
      <c r="G13" s="205"/>
      <c r="H13" s="54"/>
      <c r="I13" s="54"/>
      <c r="J13" s="54"/>
      <c r="K13" s="24">
        <f t="shared" si="1"/>
        <v>0</v>
      </c>
      <c r="L13" s="54"/>
      <c r="M13" s="54"/>
      <c r="N13" s="213">
        <f t="shared" si="2"/>
        <v>0</v>
      </c>
      <c r="O13" s="54"/>
      <c r="P13" s="54"/>
      <c r="Q13" s="213">
        <f t="shared" si="3"/>
        <v>0</v>
      </c>
      <c r="R13" s="54"/>
      <c r="S13" s="54"/>
      <c r="T13" s="213">
        <f t="shared" si="4"/>
        <v>0</v>
      </c>
      <c r="U13" s="54"/>
      <c r="V13" s="54"/>
      <c r="W13" s="213">
        <f t="shared" si="5"/>
        <v>0</v>
      </c>
      <c r="X13" s="54"/>
      <c r="Y13" s="24">
        <f t="shared" si="6"/>
        <v>0</v>
      </c>
      <c r="Z13" s="54"/>
      <c r="AA13" s="54"/>
      <c r="AB13" s="213">
        <f t="shared" si="7"/>
        <v>0</v>
      </c>
      <c r="AC13" s="54"/>
      <c r="AD13" s="54"/>
      <c r="AE13" s="213">
        <f t="shared" si="8"/>
        <v>0</v>
      </c>
      <c r="AF13" s="54"/>
      <c r="AG13" s="54"/>
      <c r="AH13" s="213">
        <f t="shared" si="9"/>
        <v>0</v>
      </c>
      <c r="AI13" s="54"/>
      <c r="AJ13" s="54"/>
      <c r="AK13" s="213">
        <f t="shared" si="10"/>
        <v>0</v>
      </c>
      <c r="AL13" s="54"/>
      <c r="AM13" s="24">
        <f t="shared" si="11"/>
        <v>0</v>
      </c>
      <c r="AN13" s="54"/>
      <c r="AO13" s="54"/>
      <c r="AP13" s="213">
        <f t="shared" si="12"/>
        <v>0</v>
      </c>
      <c r="AQ13" s="54"/>
      <c r="AR13" s="54"/>
      <c r="AS13" s="213">
        <f t="shared" si="13"/>
        <v>0</v>
      </c>
      <c r="AT13" s="54"/>
      <c r="AU13" s="54"/>
      <c r="AV13" s="213">
        <f t="shared" si="14"/>
        <v>0</v>
      </c>
      <c r="AW13" s="54"/>
      <c r="AX13" s="54"/>
      <c r="AY13" s="213">
        <f t="shared" si="15"/>
        <v>0</v>
      </c>
      <c r="AZ13" s="54"/>
      <c r="BA13" s="24">
        <f t="shared" si="16"/>
        <v>0</v>
      </c>
      <c r="BB13" s="201"/>
      <c r="BC13" s="201"/>
      <c r="BD13" s="213">
        <f t="shared" si="17"/>
        <v>0</v>
      </c>
      <c r="BE13" s="201"/>
      <c r="BF13" s="201"/>
      <c r="BG13" s="213">
        <f t="shared" si="18"/>
        <v>0</v>
      </c>
      <c r="BH13" s="201"/>
      <c r="BI13" s="24">
        <f t="shared" si="19"/>
        <v>0</v>
      </c>
      <c r="BJ13" s="54"/>
      <c r="BK13" s="54"/>
      <c r="BL13" s="213">
        <f t="shared" si="20"/>
        <v>0</v>
      </c>
      <c r="BM13" s="54"/>
      <c r="BN13" s="54"/>
      <c r="BO13" s="213">
        <f t="shared" si="21"/>
        <v>0</v>
      </c>
      <c r="BP13" s="54"/>
      <c r="BQ13" s="25">
        <f t="shared" si="22"/>
        <v>0</v>
      </c>
      <c r="BR13" s="214"/>
      <c r="BS13" s="11" t="str">
        <f>IF(ISBLANK('ÁREA MEJORA COMPETENCIAL'!R13),"",(IF(ISERROR('ÁREA MEJORA COMPETENCIAL'!R13),"",('ÁREA MEJORA COMPETENCIAL'!X13)*3.3333333)))</f>
        <v/>
      </c>
      <c r="BT13" s="5" t="str">
        <f>IF(ISBLANK('ÁREA MEJORA COMPETENCIAL'!R13),"",(MROUND(BS13,4)))</f>
        <v/>
      </c>
      <c r="BU13" s="8" t="str">
        <f>(IF('ÁREA MEJORA COMPETENCIAL'!X13=21,70,IF('ÁREA MEJORA COMPETENCIAL'!X13=20,66,IF('ÁREA MEJORA COMPETENCIAL'!X13=19,63,IF('ÁREA MEJORA COMPETENCIAL'!X13&lt;=2,"",BT13)))))</f>
        <v/>
      </c>
      <c r="BV13" s="26">
        <f t="shared" si="23"/>
        <v>0</v>
      </c>
      <c r="BW13" s="69" t="str">
        <f>IF(ISBLANK('ÁREA MEJORA COMPETENCIAL'!R13),"",IF(BU13="","",BV13-BU13))</f>
        <v/>
      </c>
      <c r="BX13" s="224" t="str">
        <f>IF(ISBLANK('ÁREA MEJORA COMPETENCIAL'!R13),"",IF(BU13="","VER RESULTADOS",BV13/BU13))</f>
        <v/>
      </c>
      <c r="BY13" s="135"/>
    </row>
    <row r="14" spans="1:78" s="99" customFormat="1" ht="18" customHeight="1" x14ac:dyDescent="0.3">
      <c r="A14" s="400" t="str">
        <f>IF(ISBLANK('ÁREA MEJORA COMPETENCIAL'!A14),"",'ÁREA MEJORA COMPETENCIAL'!A14:B14)</f>
        <v/>
      </c>
      <c r="B14" s="400"/>
      <c r="C14" s="181" t="str">
        <f>IF(ISBLANK('ÁREA MEJORA COMPETENCIAL'!C14),"",'ÁREA MEJORA COMPETENCIAL'!C14)</f>
        <v/>
      </c>
      <c r="D14" s="16" t="str">
        <f>IF(ISBLANK('ÁREA MEJORA COMPETENCIAL'!D14),"",'ÁREA MEJORA COMPETENCIAL'!D14)</f>
        <v/>
      </c>
      <c r="E14" s="68"/>
      <c r="F14" s="205"/>
      <c r="G14" s="205"/>
      <c r="H14" s="54"/>
      <c r="I14" s="54"/>
      <c r="J14" s="54"/>
      <c r="K14" s="24">
        <f t="shared" si="1"/>
        <v>0</v>
      </c>
      <c r="L14" s="54"/>
      <c r="M14" s="54"/>
      <c r="N14" s="213">
        <f t="shared" si="2"/>
        <v>0</v>
      </c>
      <c r="O14" s="54"/>
      <c r="P14" s="54"/>
      <c r="Q14" s="213">
        <f t="shared" si="3"/>
        <v>0</v>
      </c>
      <c r="R14" s="54"/>
      <c r="S14" s="54"/>
      <c r="T14" s="213">
        <f t="shared" si="4"/>
        <v>0</v>
      </c>
      <c r="U14" s="54"/>
      <c r="V14" s="54"/>
      <c r="W14" s="213">
        <f t="shared" si="5"/>
        <v>0</v>
      </c>
      <c r="X14" s="54"/>
      <c r="Y14" s="24">
        <f t="shared" si="6"/>
        <v>0</v>
      </c>
      <c r="Z14" s="54"/>
      <c r="AA14" s="54"/>
      <c r="AB14" s="213">
        <f t="shared" si="7"/>
        <v>0</v>
      </c>
      <c r="AC14" s="54"/>
      <c r="AD14" s="54"/>
      <c r="AE14" s="213">
        <f t="shared" si="8"/>
        <v>0</v>
      </c>
      <c r="AF14" s="54"/>
      <c r="AG14" s="54"/>
      <c r="AH14" s="213">
        <f t="shared" si="9"/>
        <v>0</v>
      </c>
      <c r="AI14" s="54"/>
      <c r="AJ14" s="54"/>
      <c r="AK14" s="213">
        <f t="shared" si="10"/>
        <v>0</v>
      </c>
      <c r="AL14" s="54"/>
      <c r="AM14" s="24">
        <f t="shared" si="11"/>
        <v>0</v>
      </c>
      <c r="AN14" s="54"/>
      <c r="AO14" s="54"/>
      <c r="AP14" s="213">
        <f t="shared" si="12"/>
        <v>0</v>
      </c>
      <c r="AQ14" s="54"/>
      <c r="AR14" s="54"/>
      <c r="AS14" s="213">
        <f t="shared" si="13"/>
        <v>0</v>
      </c>
      <c r="AT14" s="54"/>
      <c r="AU14" s="54"/>
      <c r="AV14" s="213">
        <f t="shared" si="14"/>
        <v>0</v>
      </c>
      <c r="AW14" s="54"/>
      <c r="AX14" s="54"/>
      <c r="AY14" s="213">
        <f t="shared" si="15"/>
        <v>0</v>
      </c>
      <c r="AZ14" s="54"/>
      <c r="BA14" s="24">
        <f t="shared" si="16"/>
        <v>0</v>
      </c>
      <c r="BB14" s="201"/>
      <c r="BC14" s="201"/>
      <c r="BD14" s="213">
        <f t="shared" si="17"/>
        <v>0</v>
      </c>
      <c r="BE14" s="201"/>
      <c r="BF14" s="201"/>
      <c r="BG14" s="213">
        <f t="shared" si="18"/>
        <v>0</v>
      </c>
      <c r="BH14" s="201"/>
      <c r="BI14" s="24">
        <f t="shared" si="19"/>
        <v>0</v>
      </c>
      <c r="BJ14" s="54"/>
      <c r="BK14" s="54"/>
      <c r="BL14" s="213">
        <f t="shared" si="20"/>
        <v>0</v>
      </c>
      <c r="BM14" s="54"/>
      <c r="BN14" s="54"/>
      <c r="BO14" s="213">
        <f t="shared" si="21"/>
        <v>0</v>
      </c>
      <c r="BP14" s="54"/>
      <c r="BQ14" s="25">
        <f t="shared" si="22"/>
        <v>0</v>
      </c>
      <c r="BR14" s="214"/>
      <c r="BS14" s="11" t="str">
        <f>IF(ISBLANK('ÁREA MEJORA COMPETENCIAL'!R14),"",(IF(ISERROR('ÁREA MEJORA COMPETENCIAL'!R14),"",('ÁREA MEJORA COMPETENCIAL'!X14)*3.3333333)))</f>
        <v/>
      </c>
      <c r="BT14" s="5" t="str">
        <f>IF(ISBLANK('ÁREA MEJORA COMPETENCIAL'!R14),"",(MROUND(BS14,4)))</f>
        <v/>
      </c>
      <c r="BU14" s="8" t="str">
        <f>(IF('ÁREA MEJORA COMPETENCIAL'!X14=21,70,IF('ÁREA MEJORA COMPETENCIAL'!X14=20,66,IF('ÁREA MEJORA COMPETENCIAL'!X14=19,63,IF('ÁREA MEJORA COMPETENCIAL'!X14&lt;=2,"",BT14)))))</f>
        <v/>
      </c>
      <c r="BV14" s="26">
        <f t="shared" si="23"/>
        <v>0</v>
      </c>
      <c r="BW14" s="69" t="str">
        <f>IF(ISBLANK('ÁREA MEJORA COMPETENCIAL'!R14),"",IF(BU14="","",BV14-BU14))</f>
        <v/>
      </c>
      <c r="BX14" s="224" t="str">
        <f>IF(ISBLANK('ÁREA MEJORA COMPETENCIAL'!R14),"",IF(BU14="","VER RESULTADOS",BV14/BU14))</f>
        <v/>
      </c>
      <c r="BY14" s="135"/>
    </row>
    <row r="15" spans="1:78" s="99" customFormat="1" ht="18" customHeight="1" x14ac:dyDescent="0.3">
      <c r="A15" s="400" t="str">
        <f>IF(ISBLANK('ÁREA MEJORA COMPETENCIAL'!A15),"",'ÁREA MEJORA COMPETENCIAL'!A15:B15)</f>
        <v/>
      </c>
      <c r="B15" s="400"/>
      <c r="C15" s="181" t="str">
        <f>IF(ISBLANK('ÁREA MEJORA COMPETENCIAL'!C15),"",'ÁREA MEJORA COMPETENCIAL'!C15)</f>
        <v/>
      </c>
      <c r="D15" s="16" t="str">
        <f>IF(ISBLANK('ÁREA MEJORA COMPETENCIAL'!D15),"",'ÁREA MEJORA COMPETENCIAL'!D15)</f>
        <v/>
      </c>
      <c r="E15" s="68"/>
      <c r="F15" s="205"/>
      <c r="G15" s="205"/>
      <c r="H15" s="54"/>
      <c r="I15" s="54"/>
      <c r="J15" s="54"/>
      <c r="K15" s="24">
        <f t="shared" si="1"/>
        <v>0</v>
      </c>
      <c r="L15" s="54"/>
      <c r="M15" s="54"/>
      <c r="N15" s="213">
        <f t="shared" si="2"/>
        <v>0</v>
      </c>
      <c r="O15" s="54"/>
      <c r="P15" s="54"/>
      <c r="Q15" s="213">
        <f t="shared" si="3"/>
        <v>0</v>
      </c>
      <c r="R15" s="54"/>
      <c r="S15" s="54"/>
      <c r="T15" s="213">
        <f t="shared" si="4"/>
        <v>0</v>
      </c>
      <c r="U15" s="54"/>
      <c r="V15" s="54"/>
      <c r="W15" s="213">
        <f t="shared" si="5"/>
        <v>0</v>
      </c>
      <c r="X15" s="54"/>
      <c r="Y15" s="24">
        <f t="shared" si="6"/>
        <v>0</v>
      </c>
      <c r="Z15" s="54"/>
      <c r="AA15" s="54"/>
      <c r="AB15" s="213">
        <f t="shared" si="7"/>
        <v>0</v>
      </c>
      <c r="AC15" s="54"/>
      <c r="AD15" s="54"/>
      <c r="AE15" s="213">
        <f t="shared" si="8"/>
        <v>0</v>
      </c>
      <c r="AF15" s="54"/>
      <c r="AG15" s="54"/>
      <c r="AH15" s="213">
        <f t="shared" si="9"/>
        <v>0</v>
      </c>
      <c r="AI15" s="54"/>
      <c r="AJ15" s="54"/>
      <c r="AK15" s="213">
        <f t="shared" si="10"/>
        <v>0</v>
      </c>
      <c r="AL15" s="54"/>
      <c r="AM15" s="24">
        <f t="shared" si="11"/>
        <v>0</v>
      </c>
      <c r="AN15" s="54"/>
      <c r="AO15" s="54"/>
      <c r="AP15" s="213">
        <f t="shared" si="12"/>
        <v>0</v>
      </c>
      <c r="AQ15" s="54"/>
      <c r="AR15" s="54"/>
      <c r="AS15" s="213">
        <f t="shared" si="13"/>
        <v>0</v>
      </c>
      <c r="AT15" s="54"/>
      <c r="AU15" s="54"/>
      <c r="AV15" s="213">
        <f t="shared" si="14"/>
        <v>0</v>
      </c>
      <c r="AW15" s="54"/>
      <c r="AX15" s="54"/>
      <c r="AY15" s="213">
        <f t="shared" si="15"/>
        <v>0</v>
      </c>
      <c r="AZ15" s="54"/>
      <c r="BA15" s="24">
        <f t="shared" si="16"/>
        <v>0</v>
      </c>
      <c r="BB15" s="201"/>
      <c r="BC15" s="201"/>
      <c r="BD15" s="213">
        <f t="shared" si="17"/>
        <v>0</v>
      </c>
      <c r="BE15" s="201"/>
      <c r="BF15" s="201"/>
      <c r="BG15" s="213">
        <f t="shared" si="18"/>
        <v>0</v>
      </c>
      <c r="BH15" s="201"/>
      <c r="BI15" s="24">
        <f t="shared" si="19"/>
        <v>0</v>
      </c>
      <c r="BJ15" s="54"/>
      <c r="BK15" s="54"/>
      <c r="BL15" s="213">
        <f t="shared" si="20"/>
        <v>0</v>
      </c>
      <c r="BM15" s="54"/>
      <c r="BN15" s="54"/>
      <c r="BO15" s="213">
        <f t="shared" si="21"/>
        <v>0</v>
      </c>
      <c r="BP15" s="54"/>
      <c r="BQ15" s="25">
        <f t="shared" si="22"/>
        <v>0</v>
      </c>
      <c r="BR15" s="214"/>
      <c r="BS15" s="11" t="str">
        <f>IF(ISBLANK('ÁREA MEJORA COMPETENCIAL'!R15),"",(IF(ISERROR('ÁREA MEJORA COMPETENCIAL'!R15),"",('ÁREA MEJORA COMPETENCIAL'!X15)*3.3333333)))</f>
        <v/>
      </c>
      <c r="BT15" s="5" t="str">
        <f>IF(ISBLANK('ÁREA MEJORA COMPETENCIAL'!R15),"",(MROUND(BS15,4)))</f>
        <v/>
      </c>
      <c r="BU15" s="8" t="str">
        <f>(IF('ÁREA MEJORA COMPETENCIAL'!X15=21,70,IF('ÁREA MEJORA COMPETENCIAL'!X15=20,66,IF('ÁREA MEJORA COMPETENCIAL'!X15=19,63,IF('ÁREA MEJORA COMPETENCIAL'!X15&lt;=2,"",BT15)))))</f>
        <v/>
      </c>
      <c r="BV15" s="26">
        <f t="shared" si="23"/>
        <v>0</v>
      </c>
      <c r="BW15" s="69" t="str">
        <f>IF(ISBLANK('ÁREA MEJORA COMPETENCIAL'!R15),"",IF(BU15="","",BV15-BU15))</f>
        <v/>
      </c>
      <c r="BX15" s="224" t="str">
        <f>IF(ISBLANK('ÁREA MEJORA COMPETENCIAL'!R15),"",IF(BU15="","VER RESULTADOS",BV15/BU15))</f>
        <v/>
      </c>
      <c r="BY15" s="135"/>
    </row>
    <row r="16" spans="1:78" s="99" customFormat="1" ht="18" customHeight="1" x14ac:dyDescent="0.3">
      <c r="A16" s="400" t="str">
        <f>IF(ISBLANK('ÁREA MEJORA COMPETENCIAL'!A16),"",'ÁREA MEJORA COMPETENCIAL'!A16:B16)</f>
        <v/>
      </c>
      <c r="B16" s="400"/>
      <c r="C16" s="181" t="str">
        <f>IF(ISBLANK('ÁREA MEJORA COMPETENCIAL'!C16),"",'ÁREA MEJORA COMPETENCIAL'!C16)</f>
        <v/>
      </c>
      <c r="D16" s="16" t="str">
        <f>IF(ISBLANK('ÁREA MEJORA COMPETENCIAL'!D16),"",'ÁREA MEJORA COMPETENCIAL'!D16)</f>
        <v/>
      </c>
      <c r="E16" s="68"/>
      <c r="F16" s="205"/>
      <c r="G16" s="205"/>
      <c r="H16" s="54"/>
      <c r="I16" s="54"/>
      <c r="J16" s="54"/>
      <c r="K16" s="24">
        <f t="shared" si="1"/>
        <v>0</v>
      </c>
      <c r="L16" s="54"/>
      <c r="M16" s="54"/>
      <c r="N16" s="213">
        <f t="shared" si="2"/>
        <v>0</v>
      </c>
      <c r="O16" s="54"/>
      <c r="P16" s="54"/>
      <c r="Q16" s="213">
        <f t="shared" si="3"/>
        <v>0</v>
      </c>
      <c r="R16" s="54"/>
      <c r="S16" s="54"/>
      <c r="T16" s="213">
        <f t="shared" si="4"/>
        <v>0</v>
      </c>
      <c r="U16" s="54"/>
      <c r="V16" s="54"/>
      <c r="W16" s="213">
        <f t="shared" si="5"/>
        <v>0</v>
      </c>
      <c r="X16" s="54"/>
      <c r="Y16" s="24">
        <f t="shared" si="6"/>
        <v>0</v>
      </c>
      <c r="Z16" s="54"/>
      <c r="AA16" s="54"/>
      <c r="AB16" s="213">
        <f t="shared" si="7"/>
        <v>0</v>
      </c>
      <c r="AC16" s="54"/>
      <c r="AD16" s="54"/>
      <c r="AE16" s="213">
        <f t="shared" si="8"/>
        <v>0</v>
      </c>
      <c r="AF16" s="54"/>
      <c r="AG16" s="54"/>
      <c r="AH16" s="213">
        <f t="shared" si="9"/>
        <v>0</v>
      </c>
      <c r="AI16" s="54"/>
      <c r="AJ16" s="54"/>
      <c r="AK16" s="213">
        <f t="shared" si="10"/>
        <v>0</v>
      </c>
      <c r="AL16" s="54"/>
      <c r="AM16" s="24">
        <f t="shared" si="11"/>
        <v>0</v>
      </c>
      <c r="AN16" s="54"/>
      <c r="AO16" s="54"/>
      <c r="AP16" s="213">
        <f t="shared" si="12"/>
        <v>0</v>
      </c>
      <c r="AQ16" s="54"/>
      <c r="AR16" s="54"/>
      <c r="AS16" s="213">
        <f t="shared" si="13"/>
        <v>0</v>
      </c>
      <c r="AT16" s="54"/>
      <c r="AU16" s="54"/>
      <c r="AV16" s="213">
        <f t="shared" si="14"/>
        <v>0</v>
      </c>
      <c r="AW16" s="54"/>
      <c r="AX16" s="54"/>
      <c r="AY16" s="213">
        <f t="shared" si="15"/>
        <v>0</v>
      </c>
      <c r="AZ16" s="54"/>
      <c r="BA16" s="24">
        <f t="shared" si="16"/>
        <v>0</v>
      </c>
      <c r="BB16" s="201"/>
      <c r="BC16" s="201"/>
      <c r="BD16" s="213">
        <f t="shared" si="17"/>
        <v>0</v>
      </c>
      <c r="BE16" s="201"/>
      <c r="BF16" s="201"/>
      <c r="BG16" s="213">
        <f t="shared" si="18"/>
        <v>0</v>
      </c>
      <c r="BH16" s="201"/>
      <c r="BI16" s="24">
        <f t="shared" si="19"/>
        <v>0</v>
      </c>
      <c r="BJ16" s="54"/>
      <c r="BK16" s="54"/>
      <c r="BL16" s="213">
        <f t="shared" si="20"/>
        <v>0</v>
      </c>
      <c r="BM16" s="54"/>
      <c r="BN16" s="54"/>
      <c r="BO16" s="213">
        <f t="shared" si="21"/>
        <v>0</v>
      </c>
      <c r="BP16" s="54"/>
      <c r="BQ16" s="25">
        <f t="shared" si="22"/>
        <v>0</v>
      </c>
      <c r="BR16" s="214"/>
      <c r="BS16" s="11" t="str">
        <f>IF(ISBLANK('ÁREA MEJORA COMPETENCIAL'!R16),"",(IF(ISERROR('ÁREA MEJORA COMPETENCIAL'!R16),"",('ÁREA MEJORA COMPETENCIAL'!X16)*3.3333333)))</f>
        <v/>
      </c>
      <c r="BT16" s="5" t="str">
        <f>IF(ISBLANK('ÁREA MEJORA COMPETENCIAL'!R16),"",(MROUND(BS16,4)))</f>
        <v/>
      </c>
      <c r="BU16" s="8" t="str">
        <f>(IF('ÁREA MEJORA COMPETENCIAL'!X16=21,70,IF('ÁREA MEJORA COMPETENCIAL'!X16=20,66,IF('ÁREA MEJORA COMPETENCIAL'!X16=19,63,IF('ÁREA MEJORA COMPETENCIAL'!X16&lt;=2,"",BT16)))))</f>
        <v/>
      </c>
      <c r="BV16" s="26">
        <f t="shared" si="23"/>
        <v>0</v>
      </c>
      <c r="BW16" s="69" t="str">
        <f>IF(ISBLANK('ÁREA MEJORA COMPETENCIAL'!R16),"",IF(BU16="","",BV16-BU16))</f>
        <v/>
      </c>
      <c r="BX16" s="224" t="str">
        <f>IF(ISBLANK('ÁREA MEJORA COMPETENCIAL'!R16),"",IF(BU16="","VER RESULTADOS",BV16/BU16))</f>
        <v/>
      </c>
      <c r="BY16" s="135"/>
    </row>
    <row r="17" spans="1:77" s="99" customFormat="1" ht="18" customHeight="1" x14ac:dyDescent="0.3">
      <c r="A17" s="400" t="str">
        <f>IF(ISBLANK('ÁREA MEJORA COMPETENCIAL'!A17),"",'ÁREA MEJORA COMPETENCIAL'!A17:B17)</f>
        <v/>
      </c>
      <c r="B17" s="400"/>
      <c r="C17" s="181" t="str">
        <f>IF(ISBLANK('ÁREA MEJORA COMPETENCIAL'!C17),"",'ÁREA MEJORA COMPETENCIAL'!C17)</f>
        <v/>
      </c>
      <c r="D17" s="16" t="str">
        <f>IF(ISBLANK('ÁREA MEJORA COMPETENCIAL'!D17),"",'ÁREA MEJORA COMPETENCIAL'!D17)</f>
        <v/>
      </c>
      <c r="E17" s="68"/>
      <c r="F17" s="205"/>
      <c r="G17" s="205"/>
      <c r="H17" s="54"/>
      <c r="I17" s="54"/>
      <c r="J17" s="54"/>
      <c r="K17" s="24">
        <f t="shared" si="1"/>
        <v>0</v>
      </c>
      <c r="L17" s="54"/>
      <c r="M17" s="54"/>
      <c r="N17" s="213">
        <f t="shared" si="2"/>
        <v>0</v>
      </c>
      <c r="O17" s="54"/>
      <c r="P17" s="54"/>
      <c r="Q17" s="213">
        <f t="shared" si="3"/>
        <v>0</v>
      </c>
      <c r="R17" s="54"/>
      <c r="S17" s="54"/>
      <c r="T17" s="213">
        <f t="shared" si="4"/>
        <v>0</v>
      </c>
      <c r="U17" s="54"/>
      <c r="V17" s="54"/>
      <c r="W17" s="213">
        <f t="shared" si="5"/>
        <v>0</v>
      </c>
      <c r="X17" s="54"/>
      <c r="Y17" s="24">
        <f t="shared" si="6"/>
        <v>0</v>
      </c>
      <c r="Z17" s="54"/>
      <c r="AA17" s="54"/>
      <c r="AB17" s="213">
        <f t="shared" si="7"/>
        <v>0</v>
      </c>
      <c r="AC17" s="54"/>
      <c r="AD17" s="54"/>
      <c r="AE17" s="213">
        <f t="shared" si="8"/>
        <v>0</v>
      </c>
      <c r="AF17" s="54"/>
      <c r="AG17" s="54"/>
      <c r="AH17" s="213">
        <f t="shared" si="9"/>
        <v>0</v>
      </c>
      <c r="AI17" s="54"/>
      <c r="AJ17" s="54"/>
      <c r="AK17" s="213">
        <f t="shared" si="10"/>
        <v>0</v>
      </c>
      <c r="AL17" s="54"/>
      <c r="AM17" s="24">
        <f t="shared" si="11"/>
        <v>0</v>
      </c>
      <c r="AN17" s="54"/>
      <c r="AO17" s="54"/>
      <c r="AP17" s="213">
        <f t="shared" si="12"/>
        <v>0</v>
      </c>
      <c r="AQ17" s="54"/>
      <c r="AR17" s="54"/>
      <c r="AS17" s="213">
        <f t="shared" si="13"/>
        <v>0</v>
      </c>
      <c r="AT17" s="54"/>
      <c r="AU17" s="54"/>
      <c r="AV17" s="213">
        <f t="shared" si="14"/>
        <v>0</v>
      </c>
      <c r="AW17" s="54"/>
      <c r="AX17" s="54"/>
      <c r="AY17" s="213">
        <f t="shared" si="15"/>
        <v>0</v>
      </c>
      <c r="AZ17" s="54"/>
      <c r="BA17" s="24">
        <f t="shared" si="16"/>
        <v>0</v>
      </c>
      <c r="BB17" s="201"/>
      <c r="BC17" s="201"/>
      <c r="BD17" s="213">
        <f t="shared" si="17"/>
        <v>0</v>
      </c>
      <c r="BE17" s="201"/>
      <c r="BF17" s="201"/>
      <c r="BG17" s="213">
        <f t="shared" si="18"/>
        <v>0</v>
      </c>
      <c r="BH17" s="201"/>
      <c r="BI17" s="24">
        <f t="shared" si="19"/>
        <v>0</v>
      </c>
      <c r="BJ17" s="54"/>
      <c r="BK17" s="54"/>
      <c r="BL17" s="213">
        <f t="shared" si="20"/>
        <v>0</v>
      </c>
      <c r="BM17" s="54"/>
      <c r="BN17" s="54"/>
      <c r="BO17" s="213">
        <f t="shared" si="21"/>
        <v>0</v>
      </c>
      <c r="BP17" s="54"/>
      <c r="BQ17" s="25">
        <f t="shared" si="22"/>
        <v>0</v>
      </c>
      <c r="BR17" s="214"/>
      <c r="BS17" s="11" t="str">
        <f>IF(ISBLANK('ÁREA MEJORA COMPETENCIAL'!R17),"",(IF(ISERROR('ÁREA MEJORA COMPETENCIAL'!R17),"",('ÁREA MEJORA COMPETENCIAL'!X17)*3.3333333)))</f>
        <v/>
      </c>
      <c r="BT17" s="5" t="str">
        <f>IF(ISBLANK('ÁREA MEJORA COMPETENCIAL'!R17),"",(MROUND(BS17,4)))</f>
        <v/>
      </c>
      <c r="BU17" s="8" t="str">
        <f>(IF('ÁREA MEJORA COMPETENCIAL'!X17=21,70,IF('ÁREA MEJORA COMPETENCIAL'!X17=20,66,IF('ÁREA MEJORA COMPETENCIAL'!X17=19,63,IF('ÁREA MEJORA COMPETENCIAL'!X17&lt;=2,"",BT17)))))</f>
        <v/>
      </c>
      <c r="BV17" s="26">
        <f t="shared" si="23"/>
        <v>0</v>
      </c>
      <c r="BW17" s="69" t="str">
        <f>IF(ISBLANK('ÁREA MEJORA COMPETENCIAL'!R17),"",IF(BU17="","",BV17-BU17))</f>
        <v/>
      </c>
      <c r="BX17" s="224" t="str">
        <f>IF(ISBLANK('ÁREA MEJORA COMPETENCIAL'!R17),"",IF(BU17="","VER RESULTADOS",BV17/BU17))</f>
        <v/>
      </c>
      <c r="BY17" s="135"/>
    </row>
    <row r="18" spans="1:77" s="99" customFormat="1" ht="18" customHeight="1" x14ac:dyDescent="0.3">
      <c r="A18" s="400" t="str">
        <f>IF(ISBLANK('ÁREA MEJORA COMPETENCIAL'!A18),"",'ÁREA MEJORA COMPETENCIAL'!A18:B18)</f>
        <v/>
      </c>
      <c r="B18" s="400"/>
      <c r="C18" s="181" t="str">
        <f>IF(ISBLANK('ÁREA MEJORA COMPETENCIAL'!C18),"",'ÁREA MEJORA COMPETENCIAL'!C18)</f>
        <v/>
      </c>
      <c r="D18" s="16" t="str">
        <f>IF(ISBLANK('ÁREA MEJORA COMPETENCIAL'!D18),"",'ÁREA MEJORA COMPETENCIAL'!D18)</f>
        <v/>
      </c>
      <c r="E18" s="68"/>
      <c r="F18" s="205"/>
      <c r="G18" s="205"/>
      <c r="H18" s="54"/>
      <c r="I18" s="54"/>
      <c r="J18" s="54"/>
      <c r="K18" s="24">
        <f t="shared" si="1"/>
        <v>0</v>
      </c>
      <c r="L18" s="54"/>
      <c r="M18" s="54"/>
      <c r="N18" s="213">
        <f t="shared" si="2"/>
        <v>0</v>
      </c>
      <c r="O18" s="54"/>
      <c r="P18" s="54"/>
      <c r="Q18" s="213">
        <f t="shared" si="3"/>
        <v>0</v>
      </c>
      <c r="R18" s="54"/>
      <c r="S18" s="54"/>
      <c r="T18" s="213">
        <f t="shared" si="4"/>
        <v>0</v>
      </c>
      <c r="U18" s="54"/>
      <c r="V18" s="54"/>
      <c r="W18" s="213">
        <f t="shared" si="5"/>
        <v>0</v>
      </c>
      <c r="X18" s="54"/>
      <c r="Y18" s="24">
        <f t="shared" si="6"/>
        <v>0</v>
      </c>
      <c r="Z18" s="54"/>
      <c r="AA18" s="54"/>
      <c r="AB18" s="213">
        <f t="shared" si="7"/>
        <v>0</v>
      </c>
      <c r="AC18" s="54"/>
      <c r="AD18" s="54"/>
      <c r="AE18" s="213">
        <f t="shared" si="8"/>
        <v>0</v>
      </c>
      <c r="AF18" s="54"/>
      <c r="AG18" s="54"/>
      <c r="AH18" s="213">
        <f t="shared" si="9"/>
        <v>0</v>
      </c>
      <c r="AI18" s="54"/>
      <c r="AJ18" s="54"/>
      <c r="AK18" s="213">
        <f t="shared" si="10"/>
        <v>0</v>
      </c>
      <c r="AL18" s="54"/>
      <c r="AM18" s="24">
        <f t="shared" si="11"/>
        <v>0</v>
      </c>
      <c r="AN18" s="54"/>
      <c r="AO18" s="54"/>
      <c r="AP18" s="213">
        <f t="shared" si="12"/>
        <v>0</v>
      </c>
      <c r="AQ18" s="54"/>
      <c r="AR18" s="54"/>
      <c r="AS18" s="213">
        <f t="shared" si="13"/>
        <v>0</v>
      </c>
      <c r="AT18" s="54"/>
      <c r="AU18" s="54"/>
      <c r="AV18" s="213">
        <f t="shared" si="14"/>
        <v>0</v>
      </c>
      <c r="AW18" s="54"/>
      <c r="AX18" s="54"/>
      <c r="AY18" s="213">
        <f t="shared" si="15"/>
        <v>0</v>
      </c>
      <c r="AZ18" s="54"/>
      <c r="BA18" s="24">
        <f t="shared" si="16"/>
        <v>0</v>
      </c>
      <c r="BB18" s="201"/>
      <c r="BC18" s="201"/>
      <c r="BD18" s="213">
        <f t="shared" si="17"/>
        <v>0</v>
      </c>
      <c r="BE18" s="201"/>
      <c r="BF18" s="201"/>
      <c r="BG18" s="213">
        <f t="shared" si="18"/>
        <v>0</v>
      </c>
      <c r="BH18" s="201"/>
      <c r="BI18" s="24">
        <f t="shared" si="19"/>
        <v>0</v>
      </c>
      <c r="BJ18" s="54"/>
      <c r="BK18" s="54"/>
      <c r="BL18" s="213">
        <f t="shared" si="20"/>
        <v>0</v>
      </c>
      <c r="BM18" s="54"/>
      <c r="BN18" s="54"/>
      <c r="BO18" s="213">
        <f t="shared" si="21"/>
        <v>0</v>
      </c>
      <c r="BP18" s="54"/>
      <c r="BQ18" s="25">
        <f t="shared" si="22"/>
        <v>0</v>
      </c>
      <c r="BR18" s="214"/>
      <c r="BS18" s="11" t="str">
        <f>IF(ISBLANK('ÁREA MEJORA COMPETENCIAL'!R18),"",(IF(ISERROR('ÁREA MEJORA COMPETENCIAL'!R18),"",('ÁREA MEJORA COMPETENCIAL'!X18)*3.3333333)))</f>
        <v/>
      </c>
      <c r="BT18" s="5" t="str">
        <f>IF(ISBLANK('ÁREA MEJORA COMPETENCIAL'!R18),"",(MROUND(BS18,4)))</f>
        <v/>
      </c>
      <c r="BU18" s="8" t="str">
        <f>(IF('ÁREA MEJORA COMPETENCIAL'!X18=21,70,IF('ÁREA MEJORA COMPETENCIAL'!X18=20,66,IF('ÁREA MEJORA COMPETENCIAL'!X18=19,63,IF('ÁREA MEJORA COMPETENCIAL'!X18&lt;=2,"",BT18)))))</f>
        <v/>
      </c>
      <c r="BV18" s="26">
        <f t="shared" si="23"/>
        <v>0</v>
      </c>
      <c r="BW18" s="69" t="str">
        <f>IF(ISBLANK('ÁREA MEJORA COMPETENCIAL'!R18),"",IF(BU18="","",BV18-BU18))</f>
        <v/>
      </c>
      <c r="BX18" s="224" t="str">
        <f>IF(ISBLANK('ÁREA MEJORA COMPETENCIAL'!R18),"",IF(BU18="","VER RESULTADOS",BV18/BU18))</f>
        <v/>
      </c>
      <c r="BY18" s="135"/>
    </row>
    <row r="19" spans="1:77" s="99" customFormat="1" ht="18" customHeight="1" x14ac:dyDescent="0.3">
      <c r="A19" s="400" t="str">
        <f>IF(ISBLANK('ÁREA MEJORA COMPETENCIAL'!A19),"",'ÁREA MEJORA COMPETENCIAL'!A19:B19)</f>
        <v/>
      </c>
      <c r="B19" s="400"/>
      <c r="C19" s="181" t="str">
        <f>IF(ISBLANK('ÁREA MEJORA COMPETENCIAL'!C19),"",'ÁREA MEJORA COMPETENCIAL'!C19)</f>
        <v/>
      </c>
      <c r="D19" s="16" t="str">
        <f>IF(ISBLANK('ÁREA MEJORA COMPETENCIAL'!D19),"",'ÁREA MEJORA COMPETENCIAL'!D19)</f>
        <v/>
      </c>
      <c r="E19" s="68"/>
      <c r="F19" s="205"/>
      <c r="G19" s="205"/>
      <c r="H19" s="54"/>
      <c r="I19" s="54"/>
      <c r="J19" s="54"/>
      <c r="K19" s="24">
        <f t="shared" si="1"/>
        <v>0</v>
      </c>
      <c r="L19" s="54"/>
      <c r="M19" s="54"/>
      <c r="N19" s="213">
        <f t="shared" si="2"/>
        <v>0</v>
      </c>
      <c r="O19" s="54"/>
      <c r="P19" s="54"/>
      <c r="Q19" s="213">
        <f t="shared" si="3"/>
        <v>0</v>
      </c>
      <c r="R19" s="54"/>
      <c r="S19" s="54"/>
      <c r="T19" s="213">
        <f t="shared" si="4"/>
        <v>0</v>
      </c>
      <c r="U19" s="54"/>
      <c r="V19" s="54"/>
      <c r="W19" s="213">
        <f t="shared" si="5"/>
        <v>0</v>
      </c>
      <c r="X19" s="54"/>
      <c r="Y19" s="24">
        <f t="shared" si="6"/>
        <v>0</v>
      </c>
      <c r="Z19" s="54"/>
      <c r="AA19" s="54"/>
      <c r="AB19" s="213">
        <f t="shared" si="7"/>
        <v>0</v>
      </c>
      <c r="AC19" s="54"/>
      <c r="AD19" s="54"/>
      <c r="AE19" s="213">
        <f t="shared" si="8"/>
        <v>0</v>
      </c>
      <c r="AF19" s="54"/>
      <c r="AG19" s="54"/>
      <c r="AH19" s="213">
        <f t="shared" si="9"/>
        <v>0</v>
      </c>
      <c r="AI19" s="54"/>
      <c r="AJ19" s="54"/>
      <c r="AK19" s="213">
        <f t="shared" si="10"/>
        <v>0</v>
      </c>
      <c r="AL19" s="54"/>
      <c r="AM19" s="24">
        <f t="shared" si="11"/>
        <v>0</v>
      </c>
      <c r="AN19" s="54"/>
      <c r="AO19" s="54"/>
      <c r="AP19" s="213">
        <f t="shared" si="12"/>
        <v>0</v>
      </c>
      <c r="AQ19" s="54"/>
      <c r="AR19" s="54"/>
      <c r="AS19" s="213">
        <f t="shared" si="13"/>
        <v>0</v>
      </c>
      <c r="AT19" s="54"/>
      <c r="AU19" s="54"/>
      <c r="AV19" s="213">
        <f t="shared" si="14"/>
        <v>0</v>
      </c>
      <c r="AW19" s="54"/>
      <c r="AX19" s="54"/>
      <c r="AY19" s="213">
        <f t="shared" si="15"/>
        <v>0</v>
      </c>
      <c r="AZ19" s="54"/>
      <c r="BA19" s="24">
        <f t="shared" si="16"/>
        <v>0</v>
      </c>
      <c r="BB19" s="201"/>
      <c r="BC19" s="201"/>
      <c r="BD19" s="213">
        <f t="shared" si="17"/>
        <v>0</v>
      </c>
      <c r="BE19" s="201"/>
      <c r="BF19" s="201"/>
      <c r="BG19" s="213">
        <f t="shared" si="18"/>
        <v>0</v>
      </c>
      <c r="BH19" s="201"/>
      <c r="BI19" s="24">
        <f t="shared" si="19"/>
        <v>0</v>
      </c>
      <c r="BJ19" s="54"/>
      <c r="BK19" s="54"/>
      <c r="BL19" s="213">
        <f t="shared" si="20"/>
        <v>0</v>
      </c>
      <c r="BM19" s="54"/>
      <c r="BN19" s="54"/>
      <c r="BO19" s="213">
        <f t="shared" si="21"/>
        <v>0</v>
      </c>
      <c r="BP19" s="54"/>
      <c r="BQ19" s="25">
        <f t="shared" si="22"/>
        <v>0</v>
      </c>
      <c r="BR19" s="214"/>
      <c r="BS19" s="11" t="str">
        <f>IF(ISBLANK('ÁREA MEJORA COMPETENCIAL'!R19),"",(IF(ISERROR('ÁREA MEJORA COMPETENCIAL'!R19),"",('ÁREA MEJORA COMPETENCIAL'!X19)*3.3333333)))</f>
        <v/>
      </c>
      <c r="BT19" s="5" t="str">
        <f>IF(ISBLANK('ÁREA MEJORA COMPETENCIAL'!R19),"",(MROUND(BS19,4)))</f>
        <v/>
      </c>
      <c r="BU19" s="8" t="str">
        <f>(IF('ÁREA MEJORA COMPETENCIAL'!X19=21,70,IF('ÁREA MEJORA COMPETENCIAL'!X19=20,66,IF('ÁREA MEJORA COMPETENCIAL'!X19=19,63,IF('ÁREA MEJORA COMPETENCIAL'!X19&lt;=2,"",BT19)))))</f>
        <v/>
      </c>
      <c r="BV19" s="26">
        <f t="shared" si="23"/>
        <v>0</v>
      </c>
      <c r="BW19" s="69" t="str">
        <f>IF(ISBLANK('ÁREA MEJORA COMPETENCIAL'!R19),"",IF(BU19="","",BV19-BU19))</f>
        <v/>
      </c>
      <c r="BX19" s="224" t="str">
        <f>IF(ISBLANK('ÁREA MEJORA COMPETENCIAL'!R19),"",IF(BU19="","VER RESULTADOS",BV19/BU19))</f>
        <v/>
      </c>
      <c r="BY19" s="135"/>
    </row>
    <row r="20" spans="1:77" s="99" customFormat="1" ht="18" customHeight="1" x14ac:dyDescent="0.3">
      <c r="A20" s="400" t="str">
        <f>IF(ISBLANK('ÁREA MEJORA COMPETENCIAL'!A20),"",'ÁREA MEJORA COMPETENCIAL'!A20:B20)</f>
        <v/>
      </c>
      <c r="B20" s="400"/>
      <c r="C20" s="181" t="str">
        <f>IF(ISBLANK('ÁREA MEJORA COMPETENCIAL'!C20),"",'ÁREA MEJORA COMPETENCIAL'!C20)</f>
        <v/>
      </c>
      <c r="D20" s="16" t="str">
        <f>IF(ISBLANK('ÁREA MEJORA COMPETENCIAL'!D20),"",'ÁREA MEJORA COMPETENCIAL'!D20)</f>
        <v/>
      </c>
      <c r="E20" s="68"/>
      <c r="F20" s="205"/>
      <c r="G20" s="205"/>
      <c r="H20" s="54"/>
      <c r="I20" s="54"/>
      <c r="J20" s="54"/>
      <c r="K20" s="24">
        <f t="shared" si="1"/>
        <v>0</v>
      </c>
      <c r="L20" s="54"/>
      <c r="M20" s="54"/>
      <c r="N20" s="213">
        <f t="shared" si="2"/>
        <v>0</v>
      </c>
      <c r="O20" s="54"/>
      <c r="P20" s="54"/>
      <c r="Q20" s="213">
        <f t="shared" si="3"/>
        <v>0</v>
      </c>
      <c r="R20" s="54"/>
      <c r="S20" s="54"/>
      <c r="T20" s="213">
        <f t="shared" si="4"/>
        <v>0</v>
      </c>
      <c r="U20" s="54"/>
      <c r="V20" s="54"/>
      <c r="W20" s="213">
        <f t="shared" si="5"/>
        <v>0</v>
      </c>
      <c r="X20" s="54"/>
      <c r="Y20" s="24">
        <f t="shared" si="6"/>
        <v>0</v>
      </c>
      <c r="Z20" s="54"/>
      <c r="AA20" s="54"/>
      <c r="AB20" s="213">
        <f t="shared" si="7"/>
        <v>0</v>
      </c>
      <c r="AC20" s="54"/>
      <c r="AD20" s="54"/>
      <c r="AE20" s="213">
        <f t="shared" si="8"/>
        <v>0</v>
      </c>
      <c r="AF20" s="54"/>
      <c r="AG20" s="54"/>
      <c r="AH20" s="213">
        <f t="shared" si="9"/>
        <v>0</v>
      </c>
      <c r="AI20" s="54"/>
      <c r="AJ20" s="54"/>
      <c r="AK20" s="213">
        <f t="shared" si="10"/>
        <v>0</v>
      </c>
      <c r="AL20" s="54"/>
      <c r="AM20" s="24">
        <f t="shared" si="11"/>
        <v>0</v>
      </c>
      <c r="AN20" s="54"/>
      <c r="AO20" s="54"/>
      <c r="AP20" s="213">
        <f t="shared" si="12"/>
        <v>0</v>
      </c>
      <c r="AQ20" s="54"/>
      <c r="AR20" s="54"/>
      <c r="AS20" s="213">
        <f t="shared" si="13"/>
        <v>0</v>
      </c>
      <c r="AT20" s="54"/>
      <c r="AU20" s="54"/>
      <c r="AV20" s="213">
        <f t="shared" si="14"/>
        <v>0</v>
      </c>
      <c r="AW20" s="54"/>
      <c r="AX20" s="54"/>
      <c r="AY20" s="213">
        <f t="shared" si="15"/>
        <v>0</v>
      </c>
      <c r="AZ20" s="54"/>
      <c r="BA20" s="24">
        <f t="shared" si="16"/>
        <v>0</v>
      </c>
      <c r="BB20" s="201"/>
      <c r="BC20" s="201"/>
      <c r="BD20" s="213">
        <f t="shared" si="17"/>
        <v>0</v>
      </c>
      <c r="BE20" s="201"/>
      <c r="BF20" s="201"/>
      <c r="BG20" s="213">
        <f t="shared" si="18"/>
        <v>0</v>
      </c>
      <c r="BH20" s="201"/>
      <c r="BI20" s="24">
        <f t="shared" si="19"/>
        <v>0</v>
      </c>
      <c r="BJ20" s="54"/>
      <c r="BK20" s="54"/>
      <c r="BL20" s="213">
        <f t="shared" si="20"/>
        <v>0</v>
      </c>
      <c r="BM20" s="54"/>
      <c r="BN20" s="54"/>
      <c r="BO20" s="213">
        <f t="shared" si="21"/>
        <v>0</v>
      </c>
      <c r="BP20" s="54"/>
      <c r="BQ20" s="25">
        <f t="shared" si="22"/>
        <v>0</v>
      </c>
      <c r="BR20" s="214"/>
      <c r="BS20" s="11" t="str">
        <f>IF(ISBLANK('ÁREA MEJORA COMPETENCIAL'!R20),"",(IF(ISERROR('ÁREA MEJORA COMPETENCIAL'!R20),"",('ÁREA MEJORA COMPETENCIAL'!X20)*3.3333333)))</f>
        <v/>
      </c>
      <c r="BT20" s="5" t="str">
        <f>IF(ISBLANK('ÁREA MEJORA COMPETENCIAL'!R20),"",(MROUND(BS20,4)))</f>
        <v/>
      </c>
      <c r="BU20" s="8" t="str">
        <f>(IF('ÁREA MEJORA COMPETENCIAL'!X20=21,70,IF('ÁREA MEJORA COMPETENCIAL'!X20=20,66,IF('ÁREA MEJORA COMPETENCIAL'!X20=19,63,IF('ÁREA MEJORA COMPETENCIAL'!X20&lt;=2,"",BT20)))))</f>
        <v/>
      </c>
      <c r="BV20" s="26">
        <f t="shared" si="23"/>
        <v>0</v>
      </c>
      <c r="BW20" s="69" t="str">
        <f>IF(ISBLANK('ÁREA MEJORA COMPETENCIAL'!R20),"",IF(BU20="","",BV20-BU20))</f>
        <v/>
      </c>
      <c r="BX20" s="224" t="str">
        <f>IF(ISBLANK('ÁREA MEJORA COMPETENCIAL'!R20),"",IF(BU20="","VER RESULTADOS",BV20/BU20))</f>
        <v/>
      </c>
      <c r="BY20" s="135"/>
    </row>
    <row r="21" spans="1:77" s="99" customFormat="1" ht="18" customHeight="1" x14ac:dyDescent="0.3">
      <c r="A21" s="400" t="str">
        <f>IF(ISBLANK('ÁREA MEJORA COMPETENCIAL'!A21),"",'ÁREA MEJORA COMPETENCIAL'!A21:B21)</f>
        <v/>
      </c>
      <c r="B21" s="400"/>
      <c r="C21" s="181" t="str">
        <f>IF(ISBLANK('ÁREA MEJORA COMPETENCIAL'!C21),"",'ÁREA MEJORA COMPETENCIAL'!C21)</f>
        <v/>
      </c>
      <c r="D21" s="16" t="str">
        <f>IF(ISBLANK('ÁREA MEJORA COMPETENCIAL'!D21),"",'ÁREA MEJORA COMPETENCIAL'!D21)</f>
        <v/>
      </c>
      <c r="E21" s="68"/>
      <c r="F21" s="205"/>
      <c r="G21" s="205"/>
      <c r="H21" s="54"/>
      <c r="I21" s="54"/>
      <c r="J21" s="54"/>
      <c r="K21" s="24">
        <f t="shared" si="1"/>
        <v>0</v>
      </c>
      <c r="L21" s="54"/>
      <c r="M21" s="54"/>
      <c r="N21" s="213">
        <f t="shared" si="2"/>
        <v>0</v>
      </c>
      <c r="O21" s="54"/>
      <c r="P21" s="54"/>
      <c r="Q21" s="213">
        <f t="shared" si="3"/>
        <v>0</v>
      </c>
      <c r="R21" s="54"/>
      <c r="S21" s="54"/>
      <c r="T21" s="213">
        <f t="shared" si="4"/>
        <v>0</v>
      </c>
      <c r="U21" s="54"/>
      <c r="V21" s="54"/>
      <c r="W21" s="213">
        <f t="shared" si="5"/>
        <v>0</v>
      </c>
      <c r="X21" s="54"/>
      <c r="Y21" s="24">
        <f t="shared" si="6"/>
        <v>0</v>
      </c>
      <c r="Z21" s="54"/>
      <c r="AA21" s="54"/>
      <c r="AB21" s="213">
        <f t="shared" si="7"/>
        <v>0</v>
      </c>
      <c r="AC21" s="54"/>
      <c r="AD21" s="54"/>
      <c r="AE21" s="213">
        <f t="shared" si="8"/>
        <v>0</v>
      </c>
      <c r="AF21" s="54"/>
      <c r="AG21" s="54"/>
      <c r="AH21" s="213">
        <f t="shared" si="9"/>
        <v>0</v>
      </c>
      <c r="AI21" s="54"/>
      <c r="AJ21" s="54"/>
      <c r="AK21" s="213">
        <f t="shared" si="10"/>
        <v>0</v>
      </c>
      <c r="AL21" s="54"/>
      <c r="AM21" s="24">
        <f t="shared" si="11"/>
        <v>0</v>
      </c>
      <c r="AN21" s="54"/>
      <c r="AO21" s="54"/>
      <c r="AP21" s="213">
        <f t="shared" si="12"/>
        <v>0</v>
      </c>
      <c r="AQ21" s="54"/>
      <c r="AR21" s="54"/>
      <c r="AS21" s="213">
        <f t="shared" si="13"/>
        <v>0</v>
      </c>
      <c r="AT21" s="54"/>
      <c r="AU21" s="54"/>
      <c r="AV21" s="213">
        <f t="shared" si="14"/>
        <v>0</v>
      </c>
      <c r="AW21" s="54"/>
      <c r="AX21" s="54"/>
      <c r="AY21" s="213">
        <f t="shared" si="15"/>
        <v>0</v>
      </c>
      <c r="AZ21" s="54"/>
      <c r="BA21" s="24">
        <f t="shared" si="16"/>
        <v>0</v>
      </c>
      <c r="BB21" s="201"/>
      <c r="BC21" s="201"/>
      <c r="BD21" s="213">
        <f t="shared" si="17"/>
        <v>0</v>
      </c>
      <c r="BE21" s="201"/>
      <c r="BF21" s="201"/>
      <c r="BG21" s="213">
        <f t="shared" si="18"/>
        <v>0</v>
      </c>
      <c r="BH21" s="201"/>
      <c r="BI21" s="24">
        <f t="shared" si="19"/>
        <v>0</v>
      </c>
      <c r="BJ21" s="54"/>
      <c r="BK21" s="54"/>
      <c r="BL21" s="213">
        <f t="shared" si="20"/>
        <v>0</v>
      </c>
      <c r="BM21" s="54"/>
      <c r="BN21" s="54"/>
      <c r="BO21" s="213">
        <f t="shared" si="21"/>
        <v>0</v>
      </c>
      <c r="BP21" s="54"/>
      <c r="BQ21" s="25">
        <f t="shared" si="22"/>
        <v>0</v>
      </c>
      <c r="BR21" s="214"/>
      <c r="BS21" s="11" t="str">
        <f>IF(ISBLANK('ÁREA MEJORA COMPETENCIAL'!R21),"",(IF(ISERROR('ÁREA MEJORA COMPETENCIAL'!R21),"",('ÁREA MEJORA COMPETENCIAL'!X21)*3.3333333)))</f>
        <v/>
      </c>
      <c r="BT21" s="5" t="str">
        <f>IF(ISBLANK('ÁREA MEJORA COMPETENCIAL'!R21),"",(MROUND(BS21,4)))</f>
        <v/>
      </c>
      <c r="BU21" s="8" t="str">
        <f>(IF('ÁREA MEJORA COMPETENCIAL'!X21=21,70,IF('ÁREA MEJORA COMPETENCIAL'!X21=20,66,IF('ÁREA MEJORA COMPETENCIAL'!X21=19,63,IF('ÁREA MEJORA COMPETENCIAL'!X21&lt;=2,"",BT21)))))</f>
        <v/>
      </c>
      <c r="BV21" s="26">
        <f t="shared" si="23"/>
        <v>0</v>
      </c>
      <c r="BW21" s="69" t="str">
        <f>IF(ISBLANK('ÁREA MEJORA COMPETENCIAL'!R21),"",IF(BU21="","",BV21-BU21))</f>
        <v/>
      </c>
      <c r="BX21" s="224" t="str">
        <f>IF(ISBLANK('ÁREA MEJORA COMPETENCIAL'!R21),"",IF(BU21="","VER RESULTADOS",BV21/BU21))</f>
        <v/>
      </c>
      <c r="BY21" s="135"/>
    </row>
    <row r="22" spans="1:77" s="99" customFormat="1" ht="18" customHeight="1" x14ac:dyDescent="0.3">
      <c r="A22" s="400" t="str">
        <f>IF(ISBLANK('ÁREA MEJORA COMPETENCIAL'!A22),"",'ÁREA MEJORA COMPETENCIAL'!A22:B22)</f>
        <v/>
      </c>
      <c r="B22" s="400"/>
      <c r="C22" s="181" t="str">
        <f>IF(ISBLANK('ÁREA MEJORA COMPETENCIAL'!C22),"",'ÁREA MEJORA COMPETENCIAL'!C22)</f>
        <v/>
      </c>
      <c r="D22" s="16" t="str">
        <f>IF(ISBLANK('ÁREA MEJORA COMPETENCIAL'!D22),"",'ÁREA MEJORA COMPETENCIAL'!D22)</f>
        <v/>
      </c>
      <c r="E22" s="68"/>
      <c r="F22" s="205"/>
      <c r="G22" s="205"/>
      <c r="H22" s="54"/>
      <c r="I22" s="54"/>
      <c r="J22" s="54"/>
      <c r="K22" s="24">
        <f t="shared" si="1"/>
        <v>0</v>
      </c>
      <c r="L22" s="54"/>
      <c r="M22" s="54"/>
      <c r="N22" s="213">
        <f t="shared" si="2"/>
        <v>0</v>
      </c>
      <c r="O22" s="54"/>
      <c r="P22" s="54"/>
      <c r="Q22" s="213">
        <f t="shared" si="3"/>
        <v>0</v>
      </c>
      <c r="R22" s="54"/>
      <c r="S22" s="54"/>
      <c r="T22" s="213">
        <f t="shared" si="4"/>
        <v>0</v>
      </c>
      <c r="U22" s="54"/>
      <c r="V22" s="54"/>
      <c r="W22" s="213">
        <f t="shared" si="5"/>
        <v>0</v>
      </c>
      <c r="X22" s="54"/>
      <c r="Y22" s="24">
        <f t="shared" si="6"/>
        <v>0</v>
      </c>
      <c r="Z22" s="54"/>
      <c r="AA22" s="54"/>
      <c r="AB22" s="213">
        <f t="shared" si="7"/>
        <v>0</v>
      </c>
      <c r="AC22" s="54"/>
      <c r="AD22" s="54"/>
      <c r="AE22" s="213">
        <f t="shared" si="8"/>
        <v>0</v>
      </c>
      <c r="AF22" s="54"/>
      <c r="AG22" s="54"/>
      <c r="AH22" s="213">
        <f t="shared" si="9"/>
        <v>0</v>
      </c>
      <c r="AI22" s="54"/>
      <c r="AJ22" s="54"/>
      <c r="AK22" s="213">
        <f t="shared" si="10"/>
        <v>0</v>
      </c>
      <c r="AL22" s="54"/>
      <c r="AM22" s="24">
        <f t="shared" si="11"/>
        <v>0</v>
      </c>
      <c r="AN22" s="54"/>
      <c r="AO22" s="54"/>
      <c r="AP22" s="213">
        <f t="shared" si="12"/>
        <v>0</v>
      </c>
      <c r="AQ22" s="54"/>
      <c r="AR22" s="54"/>
      <c r="AS22" s="213">
        <f t="shared" si="13"/>
        <v>0</v>
      </c>
      <c r="AT22" s="54"/>
      <c r="AU22" s="54"/>
      <c r="AV22" s="213">
        <f t="shared" si="14"/>
        <v>0</v>
      </c>
      <c r="AW22" s="54"/>
      <c r="AX22" s="54"/>
      <c r="AY22" s="213">
        <f t="shared" si="15"/>
        <v>0</v>
      </c>
      <c r="AZ22" s="54"/>
      <c r="BA22" s="24">
        <f t="shared" si="16"/>
        <v>0</v>
      </c>
      <c r="BB22" s="201"/>
      <c r="BC22" s="201"/>
      <c r="BD22" s="213">
        <f t="shared" si="17"/>
        <v>0</v>
      </c>
      <c r="BE22" s="201"/>
      <c r="BF22" s="201"/>
      <c r="BG22" s="213">
        <f t="shared" si="18"/>
        <v>0</v>
      </c>
      <c r="BH22" s="201"/>
      <c r="BI22" s="24">
        <f t="shared" si="19"/>
        <v>0</v>
      </c>
      <c r="BJ22" s="54"/>
      <c r="BK22" s="54"/>
      <c r="BL22" s="213">
        <f t="shared" si="20"/>
        <v>0</v>
      </c>
      <c r="BM22" s="54"/>
      <c r="BN22" s="54"/>
      <c r="BO22" s="213">
        <f t="shared" si="21"/>
        <v>0</v>
      </c>
      <c r="BP22" s="54"/>
      <c r="BQ22" s="25">
        <f t="shared" si="22"/>
        <v>0</v>
      </c>
      <c r="BR22" s="214"/>
      <c r="BS22" s="11" t="str">
        <f>IF(ISBLANK('ÁREA MEJORA COMPETENCIAL'!R22),"",(IF(ISERROR('ÁREA MEJORA COMPETENCIAL'!R22),"",('ÁREA MEJORA COMPETENCIAL'!X22)*3.3333333)))</f>
        <v/>
      </c>
      <c r="BT22" s="5" t="str">
        <f>IF(ISBLANK('ÁREA MEJORA COMPETENCIAL'!R22),"",(MROUND(BS22,4)))</f>
        <v/>
      </c>
      <c r="BU22" s="8" t="str">
        <f>(IF('ÁREA MEJORA COMPETENCIAL'!X22=21,70,IF('ÁREA MEJORA COMPETENCIAL'!X22=20,66,IF('ÁREA MEJORA COMPETENCIAL'!X22=19,63,IF('ÁREA MEJORA COMPETENCIAL'!X22&lt;=2,"",BT22)))))</f>
        <v/>
      </c>
      <c r="BV22" s="26">
        <f t="shared" si="23"/>
        <v>0</v>
      </c>
      <c r="BW22" s="69" t="str">
        <f>IF(ISBLANK('ÁREA MEJORA COMPETENCIAL'!R22),"",IF(BU22="","",BV22-BU22))</f>
        <v/>
      </c>
      <c r="BX22" s="224" t="str">
        <f>IF(ISBLANK('ÁREA MEJORA COMPETENCIAL'!R22),"",IF(BU22="","VER RESULTADOS",BV22/BU22))</f>
        <v/>
      </c>
      <c r="BY22" s="135"/>
    </row>
    <row r="23" spans="1:77" s="99" customFormat="1" ht="18" customHeight="1" x14ac:dyDescent="0.3">
      <c r="A23" s="400" t="str">
        <f>IF(ISBLANK('ÁREA MEJORA COMPETENCIAL'!A23),"",'ÁREA MEJORA COMPETENCIAL'!A23:B23)</f>
        <v/>
      </c>
      <c r="B23" s="400"/>
      <c r="C23" s="181" t="str">
        <f>IF(ISBLANK('ÁREA MEJORA COMPETENCIAL'!C23),"",'ÁREA MEJORA COMPETENCIAL'!C23)</f>
        <v/>
      </c>
      <c r="D23" s="16" t="str">
        <f>IF(ISBLANK('ÁREA MEJORA COMPETENCIAL'!D23),"",'ÁREA MEJORA COMPETENCIAL'!D23)</f>
        <v/>
      </c>
      <c r="E23" s="68"/>
      <c r="F23" s="205"/>
      <c r="G23" s="205"/>
      <c r="H23" s="54"/>
      <c r="I23" s="54"/>
      <c r="J23" s="54"/>
      <c r="K23" s="24">
        <f t="shared" si="1"/>
        <v>0</v>
      </c>
      <c r="L23" s="54"/>
      <c r="M23" s="54"/>
      <c r="N23" s="213">
        <f t="shared" si="2"/>
        <v>0</v>
      </c>
      <c r="O23" s="54"/>
      <c r="P23" s="54"/>
      <c r="Q23" s="213">
        <f t="shared" si="3"/>
        <v>0</v>
      </c>
      <c r="R23" s="54"/>
      <c r="S23" s="54"/>
      <c r="T23" s="213">
        <f t="shared" si="4"/>
        <v>0</v>
      </c>
      <c r="U23" s="54"/>
      <c r="V23" s="54"/>
      <c r="W23" s="213">
        <f t="shared" si="5"/>
        <v>0</v>
      </c>
      <c r="X23" s="54"/>
      <c r="Y23" s="24">
        <f t="shared" si="6"/>
        <v>0</v>
      </c>
      <c r="Z23" s="54"/>
      <c r="AA23" s="54"/>
      <c r="AB23" s="213">
        <f t="shared" si="7"/>
        <v>0</v>
      </c>
      <c r="AC23" s="54"/>
      <c r="AD23" s="54"/>
      <c r="AE23" s="213">
        <f t="shared" si="8"/>
        <v>0</v>
      </c>
      <c r="AF23" s="54"/>
      <c r="AG23" s="54"/>
      <c r="AH23" s="213">
        <f t="shared" si="9"/>
        <v>0</v>
      </c>
      <c r="AI23" s="54"/>
      <c r="AJ23" s="54"/>
      <c r="AK23" s="213">
        <f t="shared" si="10"/>
        <v>0</v>
      </c>
      <c r="AL23" s="54"/>
      <c r="AM23" s="24">
        <f t="shared" si="11"/>
        <v>0</v>
      </c>
      <c r="AN23" s="54"/>
      <c r="AO23" s="54"/>
      <c r="AP23" s="213">
        <f t="shared" si="12"/>
        <v>0</v>
      </c>
      <c r="AQ23" s="54"/>
      <c r="AR23" s="54"/>
      <c r="AS23" s="213">
        <f t="shared" si="13"/>
        <v>0</v>
      </c>
      <c r="AT23" s="54"/>
      <c r="AU23" s="54"/>
      <c r="AV23" s="213">
        <f t="shared" si="14"/>
        <v>0</v>
      </c>
      <c r="AW23" s="54"/>
      <c r="AX23" s="54"/>
      <c r="AY23" s="213">
        <f t="shared" si="15"/>
        <v>0</v>
      </c>
      <c r="AZ23" s="54"/>
      <c r="BA23" s="24">
        <f t="shared" si="16"/>
        <v>0</v>
      </c>
      <c r="BB23" s="201"/>
      <c r="BC23" s="201"/>
      <c r="BD23" s="213">
        <f t="shared" si="17"/>
        <v>0</v>
      </c>
      <c r="BE23" s="201"/>
      <c r="BF23" s="201"/>
      <c r="BG23" s="213">
        <f t="shared" si="18"/>
        <v>0</v>
      </c>
      <c r="BH23" s="201"/>
      <c r="BI23" s="24">
        <f t="shared" si="19"/>
        <v>0</v>
      </c>
      <c r="BJ23" s="54"/>
      <c r="BK23" s="54"/>
      <c r="BL23" s="213">
        <f t="shared" si="20"/>
        <v>0</v>
      </c>
      <c r="BM23" s="54"/>
      <c r="BN23" s="54"/>
      <c r="BO23" s="213">
        <f t="shared" si="21"/>
        <v>0</v>
      </c>
      <c r="BP23" s="54"/>
      <c r="BQ23" s="25">
        <f t="shared" si="22"/>
        <v>0</v>
      </c>
      <c r="BR23" s="214"/>
      <c r="BS23" s="11" t="str">
        <f>IF(ISBLANK('ÁREA MEJORA COMPETENCIAL'!R23),"",(IF(ISERROR('ÁREA MEJORA COMPETENCIAL'!R23),"",('ÁREA MEJORA COMPETENCIAL'!X23)*3.3333333)))</f>
        <v/>
      </c>
      <c r="BT23" s="5" t="str">
        <f>IF(ISBLANK('ÁREA MEJORA COMPETENCIAL'!R23),"",(MROUND(BS23,4)))</f>
        <v/>
      </c>
      <c r="BU23" s="8" t="str">
        <f>(IF('ÁREA MEJORA COMPETENCIAL'!X23=21,70,IF('ÁREA MEJORA COMPETENCIAL'!X23=20,66,IF('ÁREA MEJORA COMPETENCIAL'!X23=19,63,IF('ÁREA MEJORA COMPETENCIAL'!X23&lt;=2,"",BT23)))))</f>
        <v/>
      </c>
      <c r="BV23" s="26">
        <f t="shared" si="23"/>
        <v>0</v>
      </c>
      <c r="BW23" s="69" t="str">
        <f>IF(ISBLANK('ÁREA MEJORA COMPETENCIAL'!R23),"",IF(BU23="","",BV23-BU23))</f>
        <v/>
      </c>
      <c r="BX23" s="224" t="str">
        <f>IF(ISBLANK('ÁREA MEJORA COMPETENCIAL'!R23),"",IF(BU23="","VER RESULTADOS",BV23/BU23))</f>
        <v/>
      </c>
      <c r="BY23" s="135"/>
    </row>
    <row r="24" spans="1:77" s="99" customFormat="1" ht="18" customHeight="1" x14ac:dyDescent="0.3">
      <c r="A24" s="400" t="str">
        <f>IF(ISBLANK('ÁREA MEJORA COMPETENCIAL'!A24),"",'ÁREA MEJORA COMPETENCIAL'!A24:B24)</f>
        <v/>
      </c>
      <c r="B24" s="400"/>
      <c r="C24" s="181" t="str">
        <f>IF(ISBLANK('ÁREA MEJORA COMPETENCIAL'!C24),"",'ÁREA MEJORA COMPETENCIAL'!C24)</f>
        <v/>
      </c>
      <c r="D24" s="16" t="str">
        <f>IF(ISBLANK('ÁREA MEJORA COMPETENCIAL'!D24),"",'ÁREA MEJORA COMPETENCIAL'!D24)</f>
        <v/>
      </c>
      <c r="E24" s="68"/>
      <c r="F24" s="205"/>
      <c r="G24" s="205"/>
      <c r="H24" s="54"/>
      <c r="I24" s="54"/>
      <c r="J24" s="54"/>
      <c r="K24" s="24">
        <f t="shared" si="1"/>
        <v>0</v>
      </c>
      <c r="L24" s="54"/>
      <c r="M24" s="54"/>
      <c r="N24" s="213">
        <f t="shared" si="2"/>
        <v>0</v>
      </c>
      <c r="O24" s="54"/>
      <c r="P24" s="54"/>
      <c r="Q24" s="213">
        <f t="shared" si="3"/>
        <v>0</v>
      </c>
      <c r="R24" s="54"/>
      <c r="S24" s="54"/>
      <c r="T24" s="213">
        <f t="shared" si="4"/>
        <v>0</v>
      </c>
      <c r="U24" s="54"/>
      <c r="V24" s="54"/>
      <c r="W24" s="213">
        <f t="shared" si="5"/>
        <v>0</v>
      </c>
      <c r="X24" s="54"/>
      <c r="Y24" s="24">
        <f t="shared" si="6"/>
        <v>0</v>
      </c>
      <c r="Z24" s="54"/>
      <c r="AA24" s="54"/>
      <c r="AB24" s="213">
        <f t="shared" si="7"/>
        <v>0</v>
      </c>
      <c r="AC24" s="54"/>
      <c r="AD24" s="54"/>
      <c r="AE24" s="213">
        <f t="shared" si="8"/>
        <v>0</v>
      </c>
      <c r="AF24" s="54"/>
      <c r="AG24" s="54"/>
      <c r="AH24" s="213">
        <f t="shared" si="9"/>
        <v>0</v>
      </c>
      <c r="AI24" s="54"/>
      <c r="AJ24" s="54"/>
      <c r="AK24" s="213">
        <f t="shared" si="10"/>
        <v>0</v>
      </c>
      <c r="AL24" s="54"/>
      <c r="AM24" s="24">
        <f t="shared" si="11"/>
        <v>0</v>
      </c>
      <c r="AN24" s="54"/>
      <c r="AO24" s="54"/>
      <c r="AP24" s="213">
        <f t="shared" si="12"/>
        <v>0</v>
      </c>
      <c r="AQ24" s="54"/>
      <c r="AR24" s="54"/>
      <c r="AS24" s="213">
        <f t="shared" si="13"/>
        <v>0</v>
      </c>
      <c r="AT24" s="54"/>
      <c r="AU24" s="54"/>
      <c r="AV24" s="213">
        <f t="shared" si="14"/>
        <v>0</v>
      </c>
      <c r="AW24" s="54"/>
      <c r="AX24" s="54"/>
      <c r="AY24" s="213">
        <f t="shared" si="15"/>
        <v>0</v>
      </c>
      <c r="AZ24" s="54"/>
      <c r="BA24" s="24">
        <f t="shared" si="16"/>
        <v>0</v>
      </c>
      <c r="BB24" s="201"/>
      <c r="BC24" s="201"/>
      <c r="BD24" s="213">
        <f t="shared" si="17"/>
        <v>0</v>
      </c>
      <c r="BE24" s="201"/>
      <c r="BF24" s="201"/>
      <c r="BG24" s="213">
        <f t="shared" si="18"/>
        <v>0</v>
      </c>
      <c r="BH24" s="201"/>
      <c r="BI24" s="24">
        <f t="shared" si="19"/>
        <v>0</v>
      </c>
      <c r="BJ24" s="54"/>
      <c r="BK24" s="54"/>
      <c r="BL24" s="213">
        <f t="shared" si="20"/>
        <v>0</v>
      </c>
      <c r="BM24" s="54"/>
      <c r="BN24" s="54"/>
      <c r="BO24" s="213">
        <f t="shared" si="21"/>
        <v>0</v>
      </c>
      <c r="BP24" s="54"/>
      <c r="BQ24" s="25">
        <f t="shared" si="22"/>
        <v>0</v>
      </c>
      <c r="BR24" s="214"/>
      <c r="BS24" s="11" t="str">
        <f>IF(ISBLANK('ÁREA MEJORA COMPETENCIAL'!R24),"",(IF(ISERROR('ÁREA MEJORA COMPETENCIAL'!R24),"",('ÁREA MEJORA COMPETENCIAL'!X24)*3.3333333)))</f>
        <v/>
      </c>
      <c r="BT24" s="5" t="str">
        <f>IF(ISBLANK('ÁREA MEJORA COMPETENCIAL'!R24),"",(MROUND(BS24,4)))</f>
        <v/>
      </c>
      <c r="BU24" s="8" t="str">
        <f>(IF('ÁREA MEJORA COMPETENCIAL'!X24=21,70,IF('ÁREA MEJORA COMPETENCIAL'!X24=20,66,IF('ÁREA MEJORA COMPETENCIAL'!X24=19,63,IF('ÁREA MEJORA COMPETENCIAL'!X24&lt;=2,"",BT24)))))</f>
        <v/>
      </c>
      <c r="BV24" s="26">
        <f t="shared" si="23"/>
        <v>0</v>
      </c>
      <c r="BW24" s="69" t="str">
        <f>IF(ISBLANK('ÁREA MEJORA COMPETENCIAL'!R24),"",IF(BU24="","",BV24-BU24))</f>
        <v/>
      </c>
      <c r="BX24" s="224" t="str">
        <f>IF(ISBLANK('ÁREA MEJORA COMPETENCIAL'!R24),"",IF(BU24="","VER RESULTADOS",BV24/BU24))</f>
        <v/>
      </c>
      <c r="BY24" s="135"/>
    </row>
    <row r="25" spans="1:77" s="99" customFormat="1" ht="18" customHeight="1" x14ac:dyDescent="0.3">
      <c r="A25" s="400" t="str">
        <f>IF(ISBLANK('ÁREA MEJORA COMPETENCIAL'!A25),"",'ÁREA MEJORA COMPETENCIAL'!A25:B25)</f>
        <v/>
      </c>
      <c r="B25" s="400"/>
      <c r="C25" s="181" t="str">
        <f>IF(ISBLANK('ÁREA MEJORA COMPETENCIAL'!C25),"",'ÁREA MEJORA COMPETENCIAL'!C25)</f>
        <v/>
      </c>
      <c r="D25" s="16" t="str">
        <f>IF(ISBLANK('ÁREA MEJORA COMPETENCIAL'!D25),"",'ÁREA MEJORA COMPETENCIAL'!D25)</f>
        <v/>
      </c>
      <c r="E25" s="68"/>
      <c r="F25" s="205"/>
      <c r="G25" s="205"/>
      <c r="H25" s="54"/>
      <c r="I25" s="54"/>
      <c r="J25" s="54"/>
      <c r="K25" s="24">
        <f t="shared" si="1"/>
        <v>0</v>
      </c>
      <c r="L25" s="54"/>
      <c r="M25" s="54"/>
      <c r="N25" s="213">
        <f t="shared" si="2"/>
        <v>0</v>
      </c>
      <c r="O25" s="54"/>
      <c r="P25" s="54"/>
      <c r="Q25" s="213">
        <f t="shared" si="3"/>
        <v>0</v>
      </c>
      <c r="R25" s="54"/>
      <c r="S25" s="54"/>
      <c r="T25" s="213">
        <f t="shared" si="4"/>
        <v>0</v>
      </c>
      <c r="U25" s="54"/>
      <c r="V25" s="54"/>
      <c r="W25" s="213">
        <f t="shared" si="5"/>
        <v>0</v>
      </c>
      <c r="X25" s="54"/>
      <c r="Y25" s="24">
        <f t="shared" si="6"/>
        <v>0</v>
      </c>
      <c r="Z25" s="54"/>
      <c r="AA25" s="54"/>
      <c r="AB25" s="213">
        <f t="shared" si="7"/>
        <v>0</v>
      </c>
      <c r="AC25" s="54"/>
      <c r="AD25" s="54"/>
      <c r="AE25" s="213">
        <f t="shared" si="8"/>
        <v>0</v>
      </c>
      <c r="AF25" s="54"/>
      <c r="AG25" s="54"/>
      <c r="AH25" s="213">
        <f t="shared" si="9"/>
        <v>0</v>
      </c>
      <c r="AI25" s="54"/>
      <c r="AJ25" s="54"/>
      <c r="AK25" s="213">
        <f t="shared" si="10"/>
        <v>0</v>
      </c>
      <c r="AL25" s="54"/>
      <c r="AM25" s="24">
        <f t="shared" si="11"/>
        <v>0</v>
      </c>
      <c r="AN25" s="54"/>
      <c r="AO25" s="54"/>
      <c r="AP25" s="213">
        <f t="shared" si="12"/>
        <v>0</v>
      </c>
      <c r="AQ25" s="54"/>
      <c r="AR25" s="54"/>
      <c r="AS25" s="213">
        <f t="shared" si="13"/>
        <v>0</v>
      </c>
      <c r="AT25" s="54"/>
      <c r="AU25" s="54"/>
      <c r="AV25" s="213">
        <f t="shared" si="14"/>
        <v>0</v>
      </c>
      <c r="AW25" s="54"/>
      <c r="AX25" s="54"/>
      <c r="AY25" s="213">
        <f t="shared" si="15"/>
        <v>0</v>
      </c>
      <c r="AZ25" s="54"/>
      <c r="BA25" s="24">
        <f t="shared" si="16"/>
        <v>0</v>
      </c>
      <c r="BB25" s="201"/>
      <c r="BC25" s="201"/>
      <c r="BD25" s="213">
        <f t="shared" si="17"/>
        <v>0</v>
      </c>
      <c r="BE25" s="201"/>
      <c r="BF25" s="201"/>
      <c r="BG25" s="213">
        <f t="shared" si="18"/>
        <v>0</v>
      </c>
      <c r="BH25" s="201"/>
      <c r="BI25" s="24">
        <f t="shared" si="19"/>
        <v>0</v>
      </c>
      <c r="BJ25" s="54"/>
      <c r="BK25" s="54"/>
      <c r="BL25" s="213">
        <f t="shared" si="20"/>
        <v>0</v>
      </c>
      <c r="BM25" s="54"/>
      <c r="BN25" s="54"/>
      <c r="BO25" s="213">
        <f t="shared" si="21"/>
        <v>0</v>
      </c>
      <c r="BP25" s="54"/>
      <c r="BQ25" s="25">
        <f t="shared" si="22"/>
        <v>0</v>
      </c>
      <c r="BR25" s="214"/>
      <c r="BS25" s="11" t="str">
        <f>IF(ISBLANK('ÁREA MEJORA COMPETENCIAL'!R25),"",(IF(ISERROR('ÁREA MEJORA COMPETENCIAL'!R25),"",('ÁREA MEJORA COMPETENCIAL'!X25)*3.3333333)))</f>
        <v/>
      </c>
      <c r="BT25" s="5" t="str">
        <f>IF(ISBLANK('ÁREA MEJORA COMPETENCIAL'!R25),"",(MROUND(BS25,4)))</f>
        <v/>
      </c>
      <c r="BU25" s="8" t="str">
        <f>(IF('ÁREA MEJORA COMPETENCIAL'!X25=21,70,IF('ÁREA MEJORA COMPETENCIAL'!X25=20,66,IF('ÁREA MEJORA COMPETENCIAL'!X25=19,63,IF('ÁREA MEJORA COMPETENCIAL'!X25&lt;=2,"",BT25)))))</f>
        <v/>
      </c>
      <c r="BV25" s="26">
        <f t="shared" si="23"/>
        <v>0</v>
      </c>
      <c r="BW25" s="69" t="str">
        <f>IF(ISBLANK('ÁREA MEJORA COMPETENCIAL'!R25),"",IF(BU25="","",BV25-BU25))</f>
        <v/>
      </c>
      <c r="BX25" s="224" t="str">
        <f>IF(ISBLANK('ÁREA MEJORA COMPETENCIAL'!R25),"",IF(BU25="","VER RESULTADOS",BV25/BU25))</f>
        <v/>
      </c>
      <c r="BY25" s="135"/>
    </row>
    <row r="26" spans="1:77" s="99" customFormat="1" ht="18" customHeight="1" x14ac:dyDescent="0.3">
      <c r="A26" s="400" t="str">
        <f>IF(ISBLANK('ÁREA MEJORA COMPETENCIAL'!A26),"",'ÁREA MEJORA COMPETENCIAL'!A26:B26)</f>
        <v/>
      </c>
      <c r="B26" s="400"/>
      <c r="C26" s="181" t="str">
        <f>IF(ISBLANK('ÁREA MEJORA COMPETENCIAL'!C26),"",'ÁREA MEJORA COMPETENCIAL'!C26)</f>
        <v/>
      </c>
      <c r="D26" s="16" t="str">
        <f>IF(ISBLANK('ÁREA MEJORA COMPETENCIAL'!D26),"",'ÁREA MEJORA COMPETENCIAL'!D26)</f>
        <v/>
      </c>
      <c r="E26" s="68"/>
      <c r="F26" s="205"/>
      <c r="G26" s="205"/>
      <c r="H26" s="54"/>
      <c r="I26" s="54"/>
      <c r="J26" s="54"/>
      <c r="K26" s="24">
        <f t="shared" si="1"/>
        <v>0</v>
      </c>
      <c r="L26" s="54"/>
      <c r="M26" s="54"/>
      <c r="N26" s="213">
        <f t="shared" si="2"/>
        <v>0</v>
      </c>
      <c r="O26" s="54"/>
      <c r="P26" s="54"/>
      <c r="Q26" s="213">
        <f t="shared" si="3"/>
        <v>0</v>
      </c>
      <c r="R26" s="54"/>
      <c r="S26" s="54"/>
      <c r="T26" s="213">
        <f t="shared" si="4"/>
        <v>0</v>
      </c>
      <c r="U26" s="54"/>
      <c r="V26" s="54"/>
      <c r="W26" s="213">
        <f t="shared" si="5"/>
        <v>0</v>
      </c>
      <c r="X26" s="54"/>
      <c r="Y26" s="24">
        <f t="shared" si="6"/>
        <v>0</v>
      </c>
      <c r="Z26" s="54"/>
      <c r="AA26" s="54"/>
      <c r="AB26" s="213">
        <f t="shared" si="7"/>
        <v>0</v>
      </c>
      <c r="AC26" s="54"/>
      <c r="AD26" s="54"/>
      <c r="AE26" s="213">
        <f t="shared" si="8"/>
        <v>0</v>
      </c>
      <c r="AF26" s="54"/>
      <c r="AG26" s="54"/>
      <c r="AH26" s="213">
        <f t="shared" si="9"/>
        <v>0</v>
      </c>
      <c r="AI26" s="54"/>
      <c r="AJ26" s="54"/>
      <c r="AK26" s="213">
        <f t="shared" si="10"/>
        <v>0</v>
      </c>
      <c r="AL26" s="54"/>
      <c r="AM26" s="24">
        <f t="shared" si="11"/>
        <v>0</v>
      </c>
      <c r="AN26" s="54"/>
      <c r="AO26" s="54"/>
      <c r="AP26" s="213">
        <f t="shared" si="12"/>
        <v>0</v>
      </c>
      <c r="AQ26" s="54"/>
      <c r="AR26" s="54"/>
      <c r="AS26" s="213">
        <f t="shared" si="13"/>
        <v>0</v>
      </c>
      <c r="AT26" s="54"/>
      <c r="AU26" s="54"/>
      <c r="AV26" s="213">
        <f t="shared" si="14"/>
        <v>0</v>
      </c>
      <c r="AW26" s="54"/>
      <c r="AX26" s="54"/>
      <c r="AY26" s="213">
        <f t="shared" si="15"/>
        <v>0</v>
      </c>
      <c r="AZ26" s="54"/>
      <c r="BA26" s="24">
        <f t="shared" si="16"/>
        <v>0</v>
      </c>
      <c r="BB26" s="201"/>
      <c r="BC26" s="201"/>
      <c r="BD26" s="213">
        <f t="shared" si="17"/>
        <v>0</v>
      </c>
      <c r="BE26" s="201"/>
      <c r="BF26" s="201"/>
      <c r="BG26" s="213">
        <f t="shared" si="18"/>
        <v>0</v>
      </c>
      <c r="BH26" s="201"/>
      <c r="BI26" s="24">
        <f t="shared" si="19"/>
        <v>0</v>
      </c>
      <c r="BJ26" s="54"/>
      <c r="BK26" s="54"/>
      <c r="BL26" s="213">
        <f t="shared" si="20"/>
        <v>0</v>
      </c>
      <c r="BM26" s="54"/>
      <c r="BN26" s="54"/>
      <c r="BO26" s="213">
        <f t="shared" si="21"/>
        <v>0</v>
      </c>
      <c r="BP26" s="54"/>
      <c r="BQ26" s="25">
        <f t="shared" si="22"/>
        <v>0</v>
      </c>
      <c r="BR26" s="214"/>
      <c r="BS26" s="11" t="str">
        <f>IF(ISBLANK('ÁREA MEJORA COMPETENCIAL'!R26),"",(IF(ISERROR('ÁREA MEJORA COMPETENCIAL'!R26),"",('ÁREA MEJORA COMPETENCIAL'!X26)*3.3333333)))</f>
        <v/>
      </c>
      <c r="BT26" s="5" t="str">
        <f>IF(ISBLANK('ÁREA MEJORA COMPETENCIAL'!R26),"",(MROUND(BS26,4)))</f>
        <v/>
      </c>
      <c r="BU26" s="8" t="str">
        <f>(IF('ÁREA MEJORA COMPETENCIAL'!X26=21,70,IF('ÁREA MEJORA COMPETENCIAL'!X26=20,66,IF('ÁREA MEJORA COMPETENCIAL'!X26=19,63,IF('ÁREA MEJORA COMPETENCIAL'!X26&lt;=2,"",BT26)))))</f>
        <v/>
      </c>
      <c r="BV26" s="26">
        <f t="shared" si="23"/>
        <v>0</v>
      </c>
      <c r="BW26" s="69" t="str">
        <f>IF(ISBLANK('ÁREA MEJORA COMPETENCIAL'!R26),"",IF(BU26="","",BV26-BU26))</f>
        <v/>
      </c>
      <c r="BX26" s="224" t="str">
        <f>IF(ISBLANK('ÁREA MEJORA COMPETENCIAL'!R26),"",IF(BU26="","VER RESULTADOS",BV26/BU26))</f>
        <v/>
      </c>
      <c r="BY26" s="135"/>
    </row>
    <row r="27" spans="1:77" s="99" customFormat="1" ht="18" customHeight="1" x14ac:dyDescent="0.3">
      <c r="A27" s="400" t="str">
        <f>IF(ISBLANK('ÁREA MEJORA COMPETENCIAL'!A27),"",'ÁREA MEJORA COMPETENCIAL'!A27:B27)</f>
        <v/>
      </c>
      <c r="B27" s="400"/>
      <c r="C27" s="181" t="str">
        <f>IF(ISBLANK('ÁREA MEJORA COMPETENCIAL'!C27),"",'ÁREA MEJORA COMPETENCIAL'!C27)</f>
        <v/>
      </c>
      <c r="D27" s="16" t="str">
        <f>IF(ISBLANK('ÁREA MEJORA COMPETENCIAL'!D27),"",'ÁREA MEJORA COMPETENCIAL'!D27)</f>
        <v/>
      </c>
      <c r="E27" s="68"/>
      <c r="F27" s="205"/>
      <c r="G27" s="205"/>
      <c r="H27" s="54"/>
      <c r="I27" s="54"/>
      <c r="J27" s="54"/>
      <c r="K27" s="24">
        <f t="shared" si="1"/>
        <v>0</v>
      </c>
      <c r="L27" s="54"/>
      <c r="M27" s="54"/>
      <c r="N27" s="213">
        <f t="shared" si="2"/>
        <v>0</v>
      </c>
      <c r="O27" s="54"/>
      <c r="P27" s="54"/>
      <c r="Q27" s="213">
        <f t="shared" si="3"/>
        <v>0</v>
      </c>
      <c r="R27" s="54"/>
      <c r="S27" s="54"/>
      <c r="T27" s="213">
        <f t="shared" si="4"/>
        <v>0</v>
      </c>
      <c r="U27" s="54"/>
      <c r="V27" s="54"/>
      <c r="W27" s="213">
        <f t="shared" si="5"/>
        <v>0</v>
      </c>
      <c r="X27" s="54"/>
      <c r="Y27" s="24">
        <f t="shared" si="6"/>
        <v>0</v>
      </c>
      <c r="Z27" s="54"/>
      <c r="AA27" s="54"/>
      <c r="AB27" s="213">
        <f t="shared" si="7"/>
        <v>0</v>
      </c>
      <c r="AC27" s="54"/>
      <c r="AD27" s="54"/>
      <c r="AE27" s="213">
        <f t="shared" si="8"/>
        <v>0</v>
      </c>
      <c r="AF27" s="54"/>
      <c r="AG27" s="54"/>
      <c r="AH27" s="213">
        <f t="shared" si="9"/>
        <v>0</v>
      </c>
      <c r="AI27" s="54"/>
      <c r="AJ27" s="54"/>
      <c r="AK27" s="213">
        <f t="shared" si="10"/>
        <v>0</v>
      </c>
      <c r="AL27" s="54"/>
      <c r="AM27" s="24">
        <f t="shared" si="11"/>
        <v>0</v>
      </c>
      <c r="AN27" s="54"/>
      <c r="AO27" s="54"/>
      <c r="AP27" s="213">
        <f t="shared" si="12"/>
        <v>0</v>
      </c>
      <c r="AQ27" s="54"/>
      <c r="AR27" s="54"/>
      <c r="AS27" s="213">
        <f t="shared" si="13"/>
        <v>0</v>
      </c>
      <c r="AT27" s="54"/>
      <c r="AU27" s="54"/>
      <c r="AV27" s="213">
        <f t="shared" si="14"/>
        <v>0</v>
      </c>
      <c r="AW27" s="54"/>
      <c r="AX27" s="54"/>
      <c r="AY27" s="213">
        <f t="shared" si="15"/>
        <v>0</v>
      </c>
      <c r="AZ27" s="54"/>
      <c r="BA27" s="24">
        <f t="shared" si="16"/>
        <v>0</v>
      </c>
      <c r="BB27" s="201"/>
      <c r="BC27" s="201"/>
      <c r="BD27" s="213">
        <f t="shared" si="17"/>
        <v>0</v>
      </c>
      <c r="BE27" s="201"/>
      <c r="BF27" s="201"/>
      <c r="BG27" s="213">
        <f t="shared" si="18"/>
        <v>0</v>
      </c>
      <c r="BH27" s="201"/>
      <c r="BI27" s="24">
        <f t="shared" si="19"/>
        <v>0</v>
      </c>
      <c r="BJ27" s="54"/>
      <c r="BK27" s="54"/>
      <c r="BL27" s="213">
        <f t="shared" si="20"/>
        <v>0</v>
      </c>
      <c r="BM27" s="54"/>
      <c r="BN27" s="54"/>
      <c r="BO27" s="213">
        <f t="shared" si="21"/>
        <v>0</v>
      </c>
      <c r="BP27" s="54"/>
      <c r="BQ27" s="25">
        <f t="shared" si="22"/>
        <v>0</v>
      </c>
      <c r="BR27" s="214"/>
      <c r="BS27" s="11" t="str">
        <f>IF(ISBLANK('ÁREA MEJORA COMPETENCIAL'!R27),"",(IF(ISERROR('ÁREA MEJORA COMPETENCIAL'!R27),"",('ÁREA MEJORA COMPETENCIAL'!X27)*3.3333333)))</f>
        <v/>
      </c>
      <c r="BT27" s="5" t="str">
        <f>IF(ISBLANK('ÁREA MEJORA COMPETENCIAL'!R27),"",(MROUND(BS27,4)))</f>
        <v/>
      </c>
      <c r="BU27" s="8" t="str">
        <f>(IF('ÁREA MEJORA COMPETENCIAL'!X27=21,70,IF('ÁREA MEJORA COMPETENCIAL'!X27=20,66,IF('ÁREA MEJORA COMPETENCIAL'!X27=19,63,IF('ÁREA MEJORA COMPETENCIAL'!X27&lt;=2,"",BT27)))))</f>
        <v/>
      </c>
      <c r="BV27" s="26">
        <f t="shared" si="23"/>
        <v>0</v>
      </c>
      <c r="BW27" s="69" t="str">
        <f>IF(ISBLANK('ÁREA MEJORA COMPETENCIAL'!R27),"",IF(BU27="","",BV27-BU27))</f>
        <v/>
      </c>
      <c r="BX27" s="224" t="str">
        <f>IF(ISBLANK('ÁREA MEJORA COMPETENCIAL'!R27),"",IF(BU27="","VER RESULTADOS",BV27/BU27))</f>
        <v/>
      </c>
      <c r="BY27" s="135"/>
    </row>
    <row r="28" spans="1:77" s="99" customFormat="1" ht="18" customHeight="1" x14ac:dyDescent="0.3">
      <c r="A28" s="400" t="str">
        <f>IF(ISBLANK('ÁREA MEJORA COMPETENCIAL'!A28),"",'ÁREA MEJORA COMPETENCIAL'!A28:B28)</f>
        <v/>
      </c>
      <c r="B28" s="400"/>
      <c r="C28" s="181" t="str">
        <f>IF(ISBLANK('ÁREA MEJORA COMPETENCIAL'!C28),"",'ÁREA MEJORA COMPETENCIAL'!C28)</f>
        <v/>
      </c>
      <c r="D28" s="16" t="str">
        <f>IF(ISBLANK('ÁREA MEJORA COMPETENCIAL'!D28),"",'ÁREA MEJORA COMPETENCIAL'!D28)</f>
        <v/>
      </c>
      <c r="E28" s="68"/>
      <c r="F28" s="205"/>
      <c r="G28" s="205"/>
      <c r="H28" s="54"/>
      <c r="I28" s="54"/>
      <c r="J28" s="54"/>
      <c r="K28" s="24">
        <f t="shared" si="1"/>
        <v>0</v>
      </c>
      <c r="L28" s="54"/>
      <c r="M28" s="54"/>
      <c r="N28" s="213">
        <f t="shared" si="2"/>
        <v>0</v>
      </c>
      <c r="O28" s="54"/>
      <c r="P28" s="54"/>
      <c r="Q28" s="213">
        <f t="shared" si="3"/>
        <v>0</v>
      </c>
      <c r="R28" s="54"/>
      <c r="S28" s="54"/>
      <c r="T28" s="213">
        <f t="shared" si="4"/>
        <v>0</v>
      </c>
      <c r="U28" s="54"/>
      <c r="V28" s="54"/>
      <c r="W28" s="213">
        <f t="shared" si="5"/>
        <v>0</v>
      </c>
      <c r="X28" s="54"/>
      <c r="Y28" s="24">
        <f t="shared" si="6"/>
        <v>0</v>
      </c>
      <c r="Z28" s="54"/>
      <c r="AA28" s="54"/>
      <c r="AB28" s="213">
        <f t="shared" si="7"/>
        <v>0</v>
      </c>
      <c r="AC28" s="54"/>
      <c r="AD28" s="54"/>
      <c r="AE28" s="213">
        <f t="shared" si="8"/>
        <v>0</v>
      </c>
      <c r="AF28" s="54"/>
      <c r="AG28" s="54"/>
      <c r="AH28" s="213">
        <f t="shared" si="9"/>
        <v>0</v>
      </c>
      <c r="AI28" s="54"/>
      <c r="AJ28" s="54"/>
      <c r="AK28" s="213">
        <f t="shared" si="10"/>
        <v>0</v>
      </c>
      <c r="AL28" s="54"/>
      <c r="AM28" s="24">
        <f t="shared" si="11"/>
        <v>0</v>
      </c>
      <c r="AN28" s="54"/>
      <c r="AO28" s="54"/>
      <c r="AP28" s="213">
        <f t="shared" si="12"/>
        <v>0</v>
      </c>
      <c r="AQ28" s="54"/>
      <c r="AR28" s="54"/>
      <c r="AS28" s="213">
        <f t="shared" si="13"/>
        <v>0</v>
      </c>
      <c r="AT28" s="54"/>
      <c r="AU28" s="54"/>
      <c r="AV28" s="213">
        <f t="shared" si="14"/>
        <v>0</v>
      </c>
      <c r="AW28" s="54"/>
      <c r="AX28" s="54"/>
      <c r="AY28" s="213">
        <f t="shared" si="15"/>
        <v>0</v>
      </c>
      <c r="AZ28" s="54"/>
      <c r="BA28" s="24">
        <f t="shared" si="16"/>
        <v>0</v>
      </c>
      <c r="BB28" s="201"/>
      <c r="BC28" s="201"/>
      <c r="BD28" s="213">
        <f t="shared" si="17"/>
        <v>0</v>
      </c>
      <c r="BE28" s="201"/>
      <c r="BF28" s="201"/>
      <c r="BG28" s="213">
        <f t="shared" si="18"/>
        <v>0</v>
      </c>
      <c r="BH28" s="201"/>
      <c r="BI28" s="24">
        <f t="shared" si="19"/>
        <v>0</v>
      </c>
      <c r="BJ28" s="54"/>
      <c r="BK28" s="54"/>
      <c r="BL28" s="213">
        <f t="shared" si="20"/>
        <v>0</v>
      </c>
      <c r="BM28" s="54"/>
      <c r="BN28" s="54"/>
      <c r="BO28" s="213">
        <f t="shared" si="21"/>
        <v>0</v>
      </c>
      <c r="BP28" s="54"/>
      <c r="BQ28" s="25">
        <f t="shared" si="22"/>
        <v>0</v>
      </c>
      <c r="BR28" s="214"/>
      <c r="BS28" s="11" t="str">
        <f>IF(ISBLANK('ÁREA MEJORA COMPETENCIAL'!R28),"",(IF(ISERROR('ÁREA MEJORA COMPETENCIAL'!R28),"",('ÁREA MEJORA COMPETENCIAL'!X28)*3.3333333)))</f>
        <v/>
      </c>
      <c r="BT28" s="5" t="str">
        <f>IF(ISBLANK('ÁREA MEJORA COMPETENCIAL'!R28),"",(MROUND(BS28,4)))</f>
        <v/>
      </c>
      <c r="BU28" s="8" t="str">
        <f>(IF('ÁREA MEJORA COMPETENCIAL'!X28=21,70,IF('ÁREA MEJORA COMPETENCIAL'!X28=20,66,IF('ÁREA MEJORA COMPETENCIAL'!X28=19,63,IF('ÁREA MEJORA COMPETENCIAL'!X28&lt;=2,"",BT28)))))</f>
        <v/>
      </c>
      <c r="BV28" s="26">
        <f t="shared" si="23"/>
        <v>0</v>
      </c>
      <c r="BW28" s="69" t="str">
        <f>IF(ISBLANK('ÁREA MEJORA COMPETENCIAL'!R28),"",IF(BU28="","",BV28-BU28))</f>
        <v/>
      </c>
      <c r="BX28" s="224" t="str">
        <f>IF(ISBLANK('ÁREA MEJORA COMPETENCIAL'!R28),"",IF(BU28="","VER RESULTADOS",BV28/BU28))</f>
        <v/>
      </c>
      <c r="BY28" s="135"/>
    </row>
    <row r="29" spans="1:77" s="99" customFormat="1" ht="18" customHeight="1" x14ac:dyDescent="0.3">
      <c r="A29" s="400" t="str">
        <f>IF(ISBLANK('ÁREA MEJORA COMPETENCIAL'!A29),"",'ÁREA MEJORA COMPETENCIAL'!A29:B29)</f>
        <v/>
      </c>
      <c r="B29" s="400"/>
      <c r="C29" s="181" t="str">
        <f>IF(ISBLANK('ÁREA MEJORA COMPETENCIAL'!C29),"",'ÁREA MEJORA COMPETENCIAL'!C29)</f>
        <v/>
      </c>
      <c r="D29" s="16" t="str">
        <f>IF(ISBLANK('ÁREA MEJORA COMPETENCIAL'!D29),"",'ÁREA MEJORA COMPETENCIAL'!D29)</f>
        <v/>
      </c>
      <c r="E29" s="68"/>
      <c r="F29" s="205"/>
      <c r="G29" s="205"/>
      <c r="H29" s="54"/>
      <c r="I29" s="54"/>
      <c r="J29" s="54"/>
      <c r="K29" s="24">
        <f t="shared" si="1"/>
        <v>0</v>
      </c>
      <c r="L29" s="54"/>
      <c r="M29" s="54"/>
      <c r="N29" s="213">
        <f t="shared" si="2"/>
        <v>0</v>
      </c>
      <c r="O29" s="54"/>
      <c r="P29" s="54"/>
      <c r="Q29" s="213">
        <f t="shared" si="3"/>
        <v>0</v>
      </c>
      <c r="R29" s="54"/>
      <c r="S29" s="54"/>
      <c r="T29" s="213">
        <f t="shared" si="4"/>
        <v>0</v>
      </c>
      <c r="U29" s="54"/>
      <c r="V29" s="54"/>
      <c r="W29" s="213">
        <f t="shared" si="5"/>
        <v>0</v>
      </c>
      <c r="X29" s="54"/>
      <c r="Y29" s="24">
        <f t="shared" si="6"/>
        <v>0</v>
      </c>
      <c r="Z29" s="54"/>
      <c r="AA29" s="54"/>
      <c r="AB29" s="213">
        <f t="shared" si="7"/>
        <v>0</v>
      </c>
      <c r="AC29" s="54"/>
      <c r="AD29" s="54"/>
      <c r="AE29" s="213">
        <f t="shared" si="8"/>
        <v>0</v>
      </c>
      <c r="AF29" s="54"/>
      <c r="AG29" s="54"/>
      <c r="AH29" s="213">
        <f t="shared" si="9"/>
        <v>0</v>
      </c>
      <c r="AI29" s="54"/>
      <c r="AJ29" s="54"/>
      <c r="AK29" s="213">
        <f t="shared" si="10"/>
        <v>0</v>
      </c>
      <c r="AL29" s="54"/>
      <c r="AM29" s="24">
        <f t="shared" si="11"/>
        <v>0</v>
      </c>
      <c r="AN29" s="54"/>
      <c r="AO29" s="54"/>
      <c r="AP29" s="213">
        <f t="shared" si="12"/>
        <v>0</v>
      </c>
      <c r="AQ29" s="54"/>
      <c r="AR29" s="54"/>
      <c r="AS29" s="213">
        <f t="shared" si="13"/>
        <v>0</v>
      </c>
      <c r="AT29" s="54"/>
      <c r="AU29" s="54"/>
      <c r="AV29" s="213">
        <f t="shared" si="14"/>
        <v>0</v>
      </c>
      <c r="AW29" s="54"/>
      <c r="AX29" s="54"/>
      <c r="AY29" s="213">
        <f t="shared" si="15"/>
        <v>0</v>
      </c>
      <c r="AZ29" s="54"/>
      <c r="BA29" s="24">
        <f t="shared" si="16"/>
        <v>0</v>
      </c>
      <c r="BB29" s="201"/>
      <c r="BC29" s="201"/>
      <c r="BD29" s="213">
        <f t="shared" si="17"/>
        <v>0</v>
      </c>
      <c r="BE29" s="201"/>
      <c r="BF29" s="201"/>
      <c r="BG29" s="213">
        <f t="shared" si="18"/>
        <v>0</v>
      </c>
      <c r="BH29" s="201"/>
      <c r="BI29" s="24">
        <f t="shared" si="19"/>
        <v>0</v>
      </c>
      <c r="BJ29" s="54"/>
      <c r="BK29" s="54"/>
      <c r="BL29" s="213">
        <f t="shared" si="20"/>
        <v>0</v>
      </c>
      <c r="BM29" s="54"/>
      <c r="BN29" s="54"/>
      <c r="BO29" s="213">
        <f t="shared" si="21"/>
        <v>0</v>
      </c>
      <c r="BP29" s="54"/>
      <c r="BQ29" s="25">
        <f t="shared" si="22"/>
        <v>0</v>
      </c>
      <c r="BR29" s="214"/>
      <c r="BS29" s="11" t="str">
        <f>IF(ISBLANK('ÁREA MEJORA COMPETENCIAL'!R29),"",(IF(ISERROR('ÁREA MEJORA COMPETENCIAL'!R29),"",('ÁREA MEJORA COMPETENCIAL'!X29)*3.3333333)))</f>
        <v/>
      </c>
      <c r="BT29" s="5" t="str">
        <f>IF(ISBLANK('ÁREA MEJORA COMPETENCIAL'!R29),"",(MROUND(BS29,4)))</f>
        <v/>
      </c>
      <c r="BU29" s="8" t="str">
        <f>(IF('ÁREA MEJORA COMPETENCIAL'!X29=21,70,IF('ÁREA MEJORA COMPETENCIAL'!X29=20,66,IF('ÁREA MEJORA COMPETENCIAL'!X29=19,63,IF('ÁREA MEJORA COMPETENCIAL'!X29&lt;=2,"",BT29)))))</f>
        <v/>
      </c>
      <c r="BV29" s="26">
        <f t="shared" si="23"/>
        <v>0</v>
      </c>
      <c r="BW29" s="69" t="str">
        <f>IF(ISBLANK('ÁREA MEJORA COMPETENCIAL'!R29),"",IF(BU29="","",BV29-BU29))</f>
        <v/>
      </c>
      <c r="BX29" s="224" t="str">
        <f>IF(ISBLANK('ÁREA MEJORA COMPETENCIAL'!R29),"",IF(BU29="","VER RESULTADOS",BV29/BU29))</f>
        <v/>
      </c>
      <c r="BY29" s="135"/>
    </row>
    <row r="30" spans="1:77" s="99" customFormat="1" ht="18" customHeight="1" x14ac:dyDescent="0.3">
      <c r="A30" s="400" t="str">
        <f>IF(ISBLANK('ÁREA MEJORA COMPETENCIAL'!A30),"",'ÁREA MEJORA COMPETENCIAL'!A30:B30)</f>
        <v/>
      </c>
      <c r="B30" s="400"/>
      <c r="C30" s="181" t="str">
        <f>IF(ISBLANK('ÁREA MEJORA COMPETENCIAL'!C30),"",'ÁREA MEJORA COMPETENCIAL'!C30)</f>
        <v/>
      </c>
      <c r="D30" s="16" t="str">
        <f>IF(ISBLANK('ÁREA MEJORA COMPETENCIAL'!D30),"",'ÁREA MEJORA COMPETENCIAL'!D30)</f>
        <v/>
      </c>
      <c r="E30" s="68"/>
      <c r="F30" s="205"/>
      <c r="G30" s="205"/>
      <c r="H30" s="54"/>
      <c r="I30" s="54"/>
      <c r="J30" s="54"/>
      <c r="K30" s="24">
        <f t="shared" si="1"/>
        <v>0</v>
      </c>
      <c r="L30" s="54"/>
      <c r="M30" s="54"/>
      <c r="N30" s="213">
        <f t="shared" si="2"/>
        <v>0</v>
      </c>
      <c r="O30" s="54"/>
      <c r="P30" s="54"/>
      <c r="Q30" s="213">
        <f t="shared" si="3"/>
        <v>0</v>
      </c>
      <c r="R30" s="54"/>
      <c r="S30" s="54"/>
      <c r="T30" s="213">
        <f t="shared" si="4"/>
        <v>0</v>
      </c>
      <c r="U30" s="54"/>
      <c r="V30" s="54"/>
      <c r="W30" s="213">
        <f t="shared" si="5"/>
        <v>0</v>
      </c>
      <c r="X30" s="54"/>
      <c r="Y30" s="24">
        <f t="shared" si="6"/>
        <v>0</v>
      </c>
      <c r="Z30" s="54"/>
      <c r="AA30" s="54"/>
      <c r="AB30" s="213">
        <f t="shared" si="7"/>
        <v>0</v>
      </c>
      <c r="AC30" s="54"/>
      <c r="AD30" s="54"/>
      <c r="AE30" s="213">
        <f t="shared" si="8"/>
        <v>0</v>
      </c>
      <c r="AF30" s="54"/>
      <c r="AG30" s="54"/>
      <c r="AH30" s="213">
        <f t="shared" si="9"/>
        <v>0</v>
      </c>
      <c r="AI30" s="54"/>
      <c r="AJ30" s="54"/>
      <c r="AK30" s="213">
        <f t="shared" si="10"/>
        <v>0</v>
      </c>
      <c r="AL30" s="54"/>
      <c r="AM30" s="24">
        <f t="shared" si="11"/>
        <v>0</v>
      </c>
      <c r="AN30" s="54"/>
      <c r="AO30" s="54"/>
      <c r="AP30" s="213">
        <f t="shared" si="12"/>
        <v>0</v>
      </c>
      <c r="AQ30" s="54"/>
      <c r="AR30" s="54"/>
      <c r="AS30" s="213">
        <f t="shared" si="13"/>
        <v>0</v>
      </c>
      <c r="AT30" s="54"/>
      <c r="AU30" s="54"/>
      <c r="AV30" s="213">
        <f t="shared" si="14"/>
        <v>0</v>
      </c>
      <c r="AW30" s="54"/>
      <c r="AX30" s="54"/>
      <c r="AY30" s="213">
        <f t="shared" si="15"/>
        <v>0</v>
      </c>
      <c r="AZ30" s="54"/>
      <c r="BA30" s="24">
        <f t="shared" si="16"/>
        <v>0</v>
      </c>
      <c r="BB30" s="201"/>
      <c r="BC30" s="201"/>
      <c r="BD30" s="213">
        <f t="shared" si="17"/>
        <v>0</v>
      </c>
      <c r="BE30" s="201"/>
      <c r="BF30" s="201"/>
      <c r="BG30" s="213">
        <f t="shared" si="18"/>
        <v>0</v>
      </c>
      <c r="BH30" s="201"/>
      <c r="BI30" s="24">
        <f t="shared" si="19"/>
        <v>0</v>
      </c>
      <c r="BJ30" s="54"/>
      <c r="BK30" s="54"/>
      <c r="BL30" s="213">
        <f t="shared" si="20"/>
        <v>0</v>
      </c>
      <c r="BM30" s="54"/>
      <c r="BN30" s="54"/>
      <c r="BO30" s="213">
        <f t="shared" si="21"/>
        <v>0</v>
      </c>
      <c r="BP30" s="54"/>
      <c r="BQ30" s="25">
        <f t="shared" si="22"/>
        <v>0</v>
      </c>
      <c r="BR30" s="214"/>
      <c r="BS30" s="11" t="str">
        <f>IF(ISBLANK('ÁREA MEJORA COMPETENCIAL'!R30),"",(IF(ISERROR('ÁREA MEJORA COMPETENCIAL'!R30),"",('ÁREA MEJORA COMPETENCIAL'!X30)*3.3333333)))</f>
        <v/>
      </c>
      <c r="BT30" s="5" t="str">
        <f>IF(ISBLANK('ÁREA MEJORA COMPETENCIAL'!R30),"",(MROUND(BS30,4)))</f>
        <v/>
      </c>
      <c r="BU30" s="8" t="str">
        <f>(IF('ÁREA MEJORA COMPETENCIAL'!X30=21,70,IF('ÁREA MEJORA COMPETENCIAL'!X30=20,66,IF('ÁREA MEJORA COMPETENCIAL'!X30=19,63,IF('ÁREA MEJORA COMPETENCIAL'!X30&lt;=2,"",BT30)))))</f>
        <v/>
      </c>
      <c r="BV30" s="26">
        <f t="shared" si="23"/>
        <v>0</v>
      </c>
      <c r="BW30" s="69" t="str">
        <f>IF(ISBLANK('ÁREA MEJORA COMPETENCIAL'!R30),"",IF(BU30="","",BV30-BU30))</f>
        <v/>
      </c>
      <c r="BX30" s="224" t="str">
        <f>IF(ISBLANK('ÁREA MEJORA COMPETENCIAL'!R30),"",IF(BU30="","VER RESULTADOS",BV30/BU30))</f>
        <v/>
      </c>
      <c r="BY30" s="135"/>
    </row>
    <row r="31" spans="1:77" s="99" customFormat="1" ht="18" customHeight="1" x14ac:dyDescent="0.3">
      <c r="A31" s="400" t="str">
        <f>IF(ISBLANK('ÁREA MEJORA COMPETENCIAL'!A31),"",'ÁREA MEJORA COMPETENCIAL'!A31:B31)</f>
        <v/>
      </c>
      <c r="B31" s="400"/>
      <c r="C31" s="181" t="str">
        <f>IF(ISBLANK('ÁREA MEJORA COMPETENCIAL'!C31),"",'ÁREA MEJORA COMPETENCIAL'!C31)</f>
        <v/>
      </c>
      <c r="D31" s="16" t="str">
        <f>IF(ISBLANK('ÁREA MEJORA COMPETENCIAL'!D31),"",'ÁREA MEJORA COMPETENCIAL'!D31)</f>
        <v/>
      </c>
      <c r="E31" s="68"/>
      <c r="F31" s="205"/>
      <c r="G31" s="205"/>
      <c r="H31" s="54"/>
      <c r="I31" s="54"/>
      <c r="J31" s="54"/>
      <c r="K31" s="24">
        <f t="shared" si="1"/>
        <v>0</v>
      </c>
      <c r="L31" s="54"/>
      <c r="M31" s="54"/>
      <c r="N31" s="213">
        <f t="shared" si="2"/>
        <v>0</v>
      </c>
      <c r="O31" s="54"/>
      <c r="P31" s="54"/>
      <c r="Q31" s="213">
        <f t="shared" si="3"/>
        <v>0</v>
      </c>
      <c r="R31" s="54"/>
      <c r="S31" s="54"/>
      <c r="T31" s="213">
        <f t="shared" si="4"/>
        <v>0</v>
      </c>
      <c r="U31" s="54"/>
      <c r="V31" s="54"/>
      <c r="W31" s="213">
        <f t="shared" si="5"/>
        <v>0</v>
      </c>
      <c r="X31" s="54"/>
      <c r="Y31" s="24">
        <f t="shared" si="6"/>
        <v>0</v>
      </c>
      <c r="Z31" s="54"/>
      <c r="AA31" s="54"/>
      <c r="AB31" s="213">
        <f t="shared" si="7"/>
        <v>0</v>
      </c>
      <c r="AC31" s="54"/>
      <c r="AD31" s="54"/>
      <c r="AE31" s="213">
        <f t="shared" si="8"/>
        <v>0</v>
      </c>
      <c r="AF31" s="54"/>
      <c r="AG31" s="54"/>
      <c r="AH31" s="213">
        <f t="shared" si="9"/>
        <v>0</v>
      </c>
      <c r="AI31" s="54"/>
      <c r="AJ31" s="54"/>
      <c r="AK31" s="213">
        <f t="shared" si="10"/>
        <v>0</v>
      </c>
      <c r="AL31" s="54"/>
      <c r="AM31" s="24">
        <f t="shared" si="11"/>
        <v>0</v>
      </c>
      <c r="AN31" s="54"/>
      <c r="AO31" s="54"/>
      <c r="AP31" s="213">
        <f t="shared" si="12"/>
        <v>0</v>
      </c>
      <c r="AQ31" s="54"/>
      <c r="AR31" s="54"/>
      <c r="AS31" s="213">
        <f t="shared" si="13"/>
        <v>0</v>
      </c>
      <c r="AT31" s="54"/>
      <c r="AU31" s="54"/>
      <c r="AV31" s="213">
        <f t="shared" si="14"/>
        <v>0</v>
      </c>
      <c r="AW31" s="54"/>
      <c r="AX31" s="54"/>
      <c r="AY31" s="213">
        <f t="shared" si="15"/>
        <v>0</v>
      </c>
      <c r="AZ31" s="54"/>
      <c r="BA31" s="24">
        <f t="shared" si="16"/>
        <v>0</v>
      </c>
      <c r="BB31" s="201"/>
      <c r="BC31" s="201"/>
      <c r="BD31" s="213">
        <f t="shared" si="17"/>
        <v>0</v>
      </c>
      <c r="BE31" s="201"/>
      <c r="BF31" s="201"/>
      <c r="BG31" s="213">
        <f t="shared" si="18"/>
        <v>0</v>
      </c>
      <c r="BH31" s="201"/>
      <c r="BI31" s="24">
        <f t="shared" si="19"/>
        <v>0</v>
      </c>
      <c r="BJ31" s="54"/>
      <c r="BK31" s="54"/>
      <c r="BL31" s="213">
        <f t="shared" si="20"/>
        <v>0</v>
      </c>
      <c r="BM31" s="54"/>
      <c r="BN31" s="54"/>
      <c r="BO31" s="213">
        <f t="shared" si="21"/>
        <v>0</v>
      </c>
      <c r="BP31" s="54"/>
      <c r="BQ31" s="25">
        <f t="shared" si="22"/>
        <v>0</v>
      </c>
      <c r="BR31" s="214"/>
      <c r="BS31" s="11" t="str">
        <f>IF(ISBLANK('ÁREA MEJORA COMPETENCIAL'!R31),"",(IF(ISERROR('ÁREA MEJORA COMPETENCIAL'!R31),"",('ÁREA MEJORA COMPETENCIAL'!X31)*3.3333333)))</f>
        <v/>
      </c>
      <c r="BT31" s="5" t="str">
        <f>IF(ISBLANK('ÁREA MEJORA COMPETENCIAL'!R31),"",(MROUND(BS31,4)))</f>
        <v/>
      </c>
      <c r="BU31" s="8" t="str">
        <f>(IF('ÁREA MEJORA COMPETENCIAL'!X31=21,70,IF('ÁREA MEJORA COMPETENCIAL'!X31=20,66,IF('ÁREA MEJORA COMPETENCIAL'!X31=19,63,IF('ÁREA MEJORA COMPETENCIAL'!X31&lt;=2,"",BT31)))))</f>
        <v/>
      </c>
      <c r="BV31" s="26">
        <f t="shared" si="23"/>
        <v>0</v>
      </c>
      <c r="BW31" s="69" t="str">
        <f>IF(ISBLANK('ÁREA MEJORA COMPETENCIAL'!R31),"",IF(BU31="","",BV31-BU31))</f>
        <v/>
      </c>
      <c r="BX31" s="224" t="str">
        <f>IF(ISBLANK('ÁREA MEJORA COMPETENCIAL'!R31),"",IF(BU31="","VER RESULTADOS",BV31/BU31))</f>
        <v/>
      </c>
      <c r="BY31" s="135"/>
    </row>
    <row r="32" spans="1:77" s="99" customFormat="1" ht="18" customHeight="1" x14ac:dyDescent="0.3">
      <c r="A32" s="400" t="str">
        <f>IF(ISBLANK('ÁREA MEJORA COMPETENCIAL'!A32),"",'ÁREA MEJORA COMPETENCIAL'!A32:B32)</f>
        <v/>
      </c>
      <c r="B32" s="400"/>
      <c r="C32" s="181" t="str">
        <f>IF(ISBLANK('ÁREA MEJORA COMPETENCIAL'!C32),"",'ÁREA MEJORA COMPETENCIAL'!C32)</f>
        <v/>
      </c>
      <c r="D32" s="16" t="str">
        <f>IF(ISBLANK('ÁREA MEJORA COMPETENCIAL'!D32),"",'ÁREA MEJORA COMPETENCIAL'!D32)</f>
        <v/>
      </c>
      <c r="E32" s="68"/>
      <c r="F32" s="205"/>
      <c r="G32" s="205"/>
      <c r="H32" s="54"/>
      <c r="I32" s="54"/>
      <c r="J32" s="54"/>
      <c r="K32" s="24">
        <f t="shared" si="1"/>
        <v>0</v>
      </c>
      <c r="L32" s="54"/>
      <c r="M32" s="54"/>
      <c r="N32" s="213">
        <f t="shared" si="2"/>
        <v>0</v>
      </c>
      <c r="O32" s="54"/>
      <c r="P32" s="54"/>
      <c r="Q32" s="213">
        <f t="shared" si="3"/>
        <v>0</v>
      </c>
      <c r="R32" s="54"/>
      <c r="S32" s="54"/>
      <c r="T32" s="213">
        <f t="shared" si="4"/>
        <v>0</v>
      </c>
      <c r="U32" s="54"/>
      <c r="V32" s="54"/>
      <c r="W32" s="213">
        <f t="shared" si="5"/>
        <v>0</v>
      </c>
      <c r="X32" s="54"/>
      <c r="Y32" s="24">
        <f t="shared" si="6"/>
        <v>0</v>
      </c>
      <c r="Z32" s="54"/>
      <c r="AA32" s="54"/>
      <c r="AB32" s="213">
        <f t="shared" si="7"/>
        <v>0</v>
      </c>
      <c r="AC32" s="54"/>
      <c r="AD32" s="54"/>
      <c r="AE32" s="213">
        <f t="shared" si="8"/>
        <v>0</v>
      </c>
      <c r="AF32" s="54"/>
      <c r="AG32" s="54"/>
      <c r="AH32" s="213">
        <f t="shared" si="9"/>
        <v>0</v>
      </c>
      <c r="AI32" s="54"/>
      <c r="AJ32" s="54"/>
      <c r="AK32" s="213">
        <f t="shared" si="10"/>
        <v>0</v>
      </c>
      <c r="AL32" s="54"/>
      <c r="AM32" s="24">
        <f t="shared" si="11"/>
        <v>0</v>
      </c>
      <c r="AN32" s="54"/>
      <c r="AO32" s="54"/>
      <c r="AP32" s="213">
        <f t="shared" si="12"/>
        <v>0</v>
      </c>
      <c r="AQ32" s="54"/>
      <c r="AR32" s="54"/>
      <c r="AS32" s="213">
        <f t="shared" si="13"/>
        <v>0</v>
      </c>
      <c r="AT32" s="54"/>
      <c r="AU32" s="54"/>
      <c r="AV32" s="213">
        <f t="shared" si="14"/>
        <v>0</v>
      </c>
      <c r="AW32" s="54"/>
      <c r="AX32" s="54"/>
      <c r="AY32" s="213">
        <f t="shared" si="15"/>
        <v>0</v>
      </c>
      <c r="AZ32" s="54"/>
      <c r="BA32" s="24">
        <f t="shared" si="16"/>
        <v>0</v>
      </c>
      <c r="BB32" s="201"/>
      <c r="BC32" s="201"/>
      <c r="BD32" s="213">
        <f t="shared" si="17"/>
        <v>0</v>
      </c>
      <c r="BE32" s="201"/>
      <c r="BF32" s="201"/>
      <c r="BG32" s="213">
        <f t="shared" si="18"/>
        <v>0</v>
      </c>
      <c r="BH32" s="201"/>
      <c r="BI32" s="24">
        <f t="shared" si="19"/>
        <v>0</v>
      </c>
      <c r="BJ32" s="54"/>
      <c r="BK32" s="54"/>
      <c r="BL32" s="213">
        <f t="shared" si="20"/>
        <v>0</v>
      </c>
      <c r="BM32" s="54"/>
      <c r="BN32" s="54"/>
      <c r="BO32" s="213">
        <f t="shared" si="21"/>
        <v>0</v>
      </c>
      <c r="BP32" s="54"/>
      <c r="BQ32" s="25">
        <f t="shared" si="22"/>
        <v>0</v>
      </c>
      <c r="BR32" s="214"/>
      <c r="BS32" s="11" t="str">
        <f>IF(ISBLANK('ÁREA MEJORA COMPETENCIAL'!R32),"",(IF(ISERROR('ÁREA MEJORA COMPETENCIAL'!R32),"",('ÁREA MEJORA COMPETENCIAL'!X32)*3.3333333)))</f>
        <v/>
      </c>
      <c r="BT32" s="5" t="str">
        <f>IF(ISBLANK('ÁREA MEJORA COMPETENCIAL'!R32),"",(MROUND(BS32,4)))</f>
        <v/>
      </c>
      <c r="BU32" s="8" t="str">
        <f>(IF('ÁREA MEJORA COMPETENCIAL'!X32=21,70,IF('ÁREA MEJORA COMPETENCIAL'!X32=20,66,IF('ÁREA MEJORA COMPETENCIAL'!X32=19,63,IF('ÁREA MEJORA COMPETENCIAL'!X32&lt;=2,"",BT32)))))</f>
        <v/>
      </c>
      <c r="BV32" s="26">
        <f t="shared" si="23"/>
        <v>0</v>
      </c>
      <c r="BW32" s="69" t="str">
        <f>IF(ISBLANK('ÁREA MEJORA COMPETENCIAL'!R32),"",IF(BU32="","",BV32-BU32))</f>
        <v/>
      </c>
      <c r="BX32" s="224" t="str">
        <f>IF(ISBLANK('ÁREA MEJORA COMPETENCIAL'!R32),"",IF(BU32="","VER RESULTADOS",BV32/BU32))</f>
        <v/>
      </c>
      <c r="BY32" s="135"/>
    </row>
    <row r="33" spans="1:77" s="99" customFormat="1" ht="18" customHeight="1" x14ac:dyDescent="0.3">
      <c r="A33" s="400" t="str">
        <f>IF(ISBLANK('ÁREA MEJORA COMPETENCIAL'!A33),"",'ÁREA MEJORA COMPETENCIAL'!A33:B33)</f>
        <v/>
      </c>
      <c r="B33" s="400"/>
      <c r="C33" s="181" t="str">
        <f>IF(ISBLANK('ÁREA MEJORA COMPETENCIAL'!C33),"",'ÁREA MEJORA COMPETENCIAL'!C33)</f>
        <v/>
      </c>
      <c r="D33" s="16" t="str">
        <f>IF(ISBLANK('ÁREA MEJORA COMPETENCIAL'!D33),"",'ÁREA MEJORA COMPETENCIAL'!D33)</f>
        <v/>
      </c>
      <c r="E33" s="68"/>
      <c r="F33" s="205"/>
      <c r="G33" s="205"/>
      <c r="H33" s="54"/>
      <c r="I33" s="54"/>
      <c r="J33" s="54"/>
      <c r="K33" s="24">
        <f t="shared" si="1"/>
        <v>0</v>
      </c>
      <c r="L33" s="54"/>
      <c r="M33" s="54"/>
      <c r="N33" s="213">
        <f t="shared" si="2"/>
        <v>0</v>
      </c>
      <c r="O33" s="54"/>
      <c r="P33" s="54"/>
      <c r="Q33" s="213">
        <f t="shared" si="3"/>
        <v>0</v>
      </c>
      <c r="R33" s="54"/>
      <c r="S33" s="54"/>
      <c r="T33" s="213">
        <f t="shared" si="4"/>
        <v>0</v>
      </c>
      <c r="U33" s="54"/>
      <c r="V33" s="54"/>
      <c r="W33" s="213">
        <f t="shared" si="5"/>
        <v>0</v>
      </c>
      <c r="X33" s="54"/>
      <c r="Y33" s="24">
        <f t="shared" si="6"/>
        <v>0</v>
      </c>
      <c r="Z33" s="54"/>
      <c r="AA33" s="54"/>
      <c r="AB33" s="213">
        <f t="shared" si="7"/>
        <v>0</v>
      </c>
      <c r="AC33" s="54"/>
      <c r="AD33" s="54"/>
      <c r="AE33" s="213">
        <f t="shared" si="8"/>
        <v>0</v>
      </c>
      <c r="AF33" s="54"/>
      <c r="AG33" s="54"/>
      <c r="AH33" s="213">
        <f t="shared" si="9"/>
        <v>0</v>
      </c>
      <c r="AI33" s="54"/>
      <c r="AJ33" s="54"/>
      <c r="AK33" s="213">
        <f t="shared" si="10"/>
        <v>0</v>
      </c>
      <c r="AL33" s="54"/>
      <c r="AM33" s="24">
        <f t="shared" si="11"/>
        <v>0</v>
      </c>
      <c r="AN33" s="54"/>
      <c r="AO33" s="54"/>
      <c r="AP33" s="213">
        <f t="shared" si="12"/>
        <v>0</v>
      </c>
      <c r="AQ33" s="54"/>
      <c r="AR33" s="54"/>
      <c r="AS33" s="213">
        <f t="shared" si="13"/>
        <v>0</v>
      </c>
      <c r="AT33" s="54"/>
      <c r="AU33" s="54"/>
      <c r="AV33" s="213">
        <f t="shared" si="14"/>
        <v>0</v>
      </c>
      <c r="AW33" s="54"/>
      <c r="AX33" s="54"/>
      <c r="AY33" s="213">
        <f t="shared" si="15"/>
        <v>0</v>
      </c>
      <c r="AZ33" s="54"/>
      <c r="BA33" s="24">
        <f t="shared" si="16"/>
        <v>0</v>
      </c>
      <c r="BB33" s="201"/>
      <c r="BC33" s="201"/>
      <c r="BD33" s="213">
        <f t="shared" si="17"/>
        <v>0</v>
      </c>
      <c r="BE33" s="201"/>
      <c r="BF33" s="201"/>
      <c r="BG33" s="213">
        <f t="shared" si="18"/>
        <v>0</v>
      </c>
      <c r="BH33" s="201"/>
      <c r="BI33" s="24">
        <f t="shared" si="19"/>
        <v>0</v>
      </c>
      <c r="BJ33" s="54"/>
      <c r="BK33" s="54"/>
      <c r="BL33" s="213">
        <f t="shared" si="20"/>
        <v>0</v>
      </c>
      <c r="BM33" s="54"/>
      <c r="BN33" s="54"/>
      <c r="BO33" s="213">
        <f t="shared" si="21"/>
        <v>0</v>
      </c>
      <c r="BP33" s="54"/>
      <c r="BQ33" s="25">
        <f t="shared" si="22"/>
        <v>0</v>
      </c>
      <c r="BR33" s="214"/>
      <c r="BS33" s="11" t="str">
        <f>IF(ISBLANK('ÁREA MEJORA COMPETENCIAL'!R33),"",(IF(ISERROR('ÁREA MEJORA COMPETENCIAL'!R33),"",('ÁREA MEJORA COMPETENCIAL'!X33)*3.3333333)))</f>
        <v/>
      </c>
      <c r="BT33" s="5" t="str">
        <f>IF(ISBLANK('ÁREA MEJORA COMPETENCIAL'!R33),"",(MROUND(BS33,4)))</f>
        <v/>
      </c>
      <c r="BU33" s="8" t="str">
        <f>(IF('ÁREA MEJORA COMPETENCIAL'!X33=21,70,IF('ÁREA MEJORA COMPETENCIAL'!X33=20,66,IF('ÁREA MEJORA COMPETENCIAL'!X33=19,63,IF('ÁREA MEJORA COMPETENCIAL'!X33&lt;=2,"",BT33)))))</f>
        <v/>
      </c>
      <c r="BV33" s="26">
        <f t="shared" si="23"/>
        <v>0</v>
      </c>
      <c r="BW33" s="69" t="str">
        <f>IF(ISBLANK('ÁREA MEJORA COMPETENCIAL'!R33),"",IF(BU33="","",BV33-BU33))</f>
        <v/>
      </c>
      <c r="BX33" s="224" t="str">
        <f>IF(ISBLANK('ÁREA MEJORA COMPETENCIAL'!R33),"",IF(BU33="","VER RESULTADOS",BV33/BU33))</f>
        <v/>
      </c>
      <c r="BY33" s="135"/>
    </row>
    <row r="34" spans="1:77" s="99" customFormat="1" ht="18" customHeight="1" x14ac:dyDescent="0.3">
      <c r="A34" s="400" t="str">
        <f>IF(ISBLANK('ÁREA MEJORA COMPETENCIAL'!A34),"",'ÁREA MEJORA COMPETENCIAL'!A34:B34)</f>
        <v/>
      </c>
      <c r="B34" s="400"/>
      <c r="C34" s="181" t="str">
        <f>IF(ISBLANK('ÁREA MEJORA COMPETENCIAL'!C34),"",'ÁREA MEJORA COMPETENCIAL'!C34)</f>
        <v/>
      </c>
      <c r="D34" s="16" t="str">
        <f>IF(ISBLANK('ÁREA MEJORA COMPETENCIAL'!D34),"",'ÁREA MEJORA COMPETENCIAL'!D34)</f>
        <v/>
      </c>
      <c r="E34" s="68"/>
      <c r="F34" s="205"/>
      <c r="G34" s="205"/>
      <c r="H34" s="54"/>
      <c r="I34" s="54"/>
      <c r="J34" s="54"/>
      <c r="K34" s="24">
        <f t="shared" si="1"/>
        <v>0</v>
      </c>
      <c r="L34" s="54"/>
      <c r="M34" s="54"/>
      <c r="N34" s="213">
        <f t="shared" si="2"/>
        <v>0</v>
      </c>
      <c r="O34" s="54"/>
      <c r="P34" s="54"/>
      <c r="Q34" s="213">
        <f t="shared" si="3"/>
        <v>0</v>
      </c>
      <c r="R34" s="54"/>
      <c r="S34" s="54"/>
      <c r="T34" s="213">
        <f t="shared" si="4"/>
        <v>0</v>
      </c>
      <c r="U34" s="54"/>
      <c r="V34" s="54"/>
      <c r="W34" s="213">
        <f t="shared" si="5"/>
        <v>0</v>
      </c>
      <c r="X34" s="54"/>
      <c r="Y34" s="24">
        <f t="shared" si="6"/>
        <v>0</v>
      </c>
      <c r="Z34" s="54"/>
      <c r="AA34" s="54"/>
      <c r="AB34" s="213">
        <f t="shared" si="7"/>
        <v>0</v>
      </c>
      <c r="AC34" s="54"/>
      <c r="AD34" s="54"/>
      <c r="AE34" s="213">
        <f t="shared" si="8"/>
        <v>0</v>
      </c>
      <c r="AF34" s="54"/>
      <c r="AG34" s="54"/>
      <c r="AH34" s="213">
        <f t="shared" si="9"/>
        <v>0</v>
      </c>
      <c r="AI34" s="54"/>
      <c r="AJ34" s="54"/>
      <c r="AK34" s="213">
        <f t="shared" si="10"/>
        <v>0</v>
      </c>
      <c r="AL34" s="54"/>
      <c r="AM34" s="24">
        <f t="shared" si="11"/>
        <v>0</v>
      </c>
      <c r="AN34" s="54"/>
      <c r="AO34" s="54"/>
      <c r="AP34" s="213">
        <f t="shared" si="12"/>
        <v>0</v>
      </c>
      <c r="AQ34" s="54"/>
      <c r="AR34" s="54"/>
      <c r="AS34" s="213">
        <f t="shared" si="13"/>
        <v>0</v>
      </c>
      <c r="AT34" s="54"/>
      <c r="AU34" s="54"/>
      <c r="AV34" s="213">
        <f t="shared" si="14"/>
        <v>0</v>
      </c>
      <c r="AW34" s="54"/>
      <c r="AX34" s="54"/>
      <c r="AY34" s="213">
        <f t="shared" si="15"/>
        <v>0</v>
      </c>
      <c r="AZ34" s="54"/>
      <c r="BA34" s="24">
        <f t="shared" si="16"/>
        <v>0</v>
      </c>
      <c r="BB34" s="201"/>
      <c r="BC34" s="201"/>
      <c r="BD34" s="213">
        <f t="shared" si="17"/>
        <v>0</v>
      </c>
      <c r="BE34" s="201"/>
      <c r="BF34" s="201"/>
      <c r="BG34" s="213">
        <f t="shared" si="18"/>
        <v>0</v>
      </c>
      <c r="BH34" s="201"/>
      <c r="BI34" s="24">
        <f t="shared" si="19"/>
        <v>0</v>
      </c>
      <c r="BJ34" s="54"/>
      <c r="BK34" s="54"/>
      <c r="BL34" s="213">
        <f t="shared" si="20"/>
        <v>0</v>
      </c>
      <c r="BM34" s="54"/>
      <c r="BN34" s="54"/>
      <c r="BO34" s="213">
        <f t="shared" si="21"/>
        <v>0</v>
      </c>
      <c r="BP34" s="54"/>
      <c r="BQ34" s="25">
        <f t="shared" si="22"/>
        <v>0</v>
      </c>
      <c r="BR34" s="214"/>
      <c r="BS34" s="11" t="str">
        <f>IF(ISBLANK('ÁREA MEJORA COMPETENCIAL'!R34),"",(IF(ISERROR('ÁREA MEJORA COMPETENCIAL'!R34),"",('ÁREA MEJORA COMPETENCIAL'!X34)*3.3333333)))</f>
        <v/>
      </c>
      <c r="BT34" s="5" t="str">
        <f>IF(ISBLANK('ÁREA MEJORA COMPETENCIAL'!R34),"",(MROUND(BS34,4)))</f>
        <v/>
      </c>
      <c r="BU34" s="8" t="str">
        <f>(IF('ÁREA MEJORA COMPETENCIAL'!X34=21,70,IF('ÁREA MEJORA COMPETENCIAL'!X34=20,66,IF('ÁREA MEJORA COMPETENCIAL'!X34=19,63,IF('ÁREA MEJORA COMPETENCIAL'!X34&lt;=2,"",BT34)))))</f>
        <v/>
      </c>
      <c r="BV34" s="26">
        <f t="shared" si="23"/>
        <v>0</v>
      </c>
      <c r="BW34" s="69" t="str">
        <f>IF(ISBLANK('ÁREA MEJORA COMPETENCIAL'!R34),"",IF(BU34="","",BV34-BU34))</f>
        <v/>
      </c>
      <c r="BX34" s="224" t="str">
        <f>IF(ISBLANK('ÁREA MEJORA COMPETENCIAL'!R34),"",IF(BU34="","VER RESULTADOS",BV34/BU34))</f>
        <v/>
      </c>
      <c r="BY34" s="135"/>
    </row>
    <row r="35" spans="1:77" s="99" customFormat="1" ht="18" customHeight="1" x14ac:dyDescent="0.3">
      <c r="A35" s="400" t="str">
        <f>IF(ISBLANK('ÁREA MEJORA COMPETENCIAL'!A35),"",'ÁREA MEJORA COMPETENCIAL'!A35:B35)</f>
        <v/>
      </c>
      <c r="B35" s="400"/>
      <c r="C35" s="181" t="str">
        <f>IF(ISBLANK('ÁREA MEJORA COMPETENCIAL'!C35),"",'ÁREA MEJORA COMPETENCIAL'!C35)</f>
        <v/>
      </c>
      <c r="D35" s="16" t="str">
        <f>IF(ISBLANK('ÁREA MEJORA COMPETENCIAL'!D35),"",'ÁREA MEJORA COMPETENCIAL'!D35)</f>
        <v/>
      </c>
      <c r="E35" s="68"/>
      <c r="F35" s="205"/>
      <c r="G35" s="205"/>
      <c r="H35" s="54"/>
      <c r="I35" s="54"/>
      <c r="J35" s="54"/>
      <c r="K35" s="24">
        <f t="shared" si="1"/>
        <v>0</v>
      </c>
      <c r="L35" s="54"/>
      <c r="M35" s="54"/>
      <c r="N35" s="213">
        <f t="shared" si="2"/>
        <v>0</v>
      </c>
      <c r="O35" s="54"/>
      <c r="P35" s="54"/>
      <c r="Q35" s="213">
        <f t="shared" si="3"/>
        <v>0</v>
      </c>
      <c r="R35" s="54"/>
      <c r="S35" s="54"/>
      <c r="T35" s="213">
        <f t="shared" si="4"/>
        <v>0</v>
      </c>
      <c r="U35" s="54"/>
      <c r="V35" s="54"/>
      <c r="W35" s="213">
        <f t="shared" si="5"/>
        <v>0</v>
      </c>
      <c r="X35" s="54"/>
      <c r="Y35" s="24">
        <f t="shared" si="6"/>
        <v>0</v>
      </c>
      <c r="Z35" s="54"/>
      <c r="AA35" s="54"/>
      <c r="AB35" s="213">
        <f t="shared" si="7"/>
        <v>0</v>
      </c>
      <c r="AC35" s="54"/>
      <c r="AD35" s="54"/>
      <c r="AE35" s="213">
        <f t="shared" si="8"/>
        <v>0</v>
      </c>
      <c r="AF35" s="54"/>
      <c r="AG35" s="54"/>
      <c r="AH35" s="213">
        <f t="shared" si="9"/>
        <v>0</v>
      </c>
      <c r="AI35" s="54"/>
      <c r="AJ35" s="54"/>
      <c r="AK35" s="213">
        <f t="shared" si="10"/>
        <v>0</v>
      </c>
      <c r="AL35" s="54"/>
      <c r="AM35" s="24">
        <f t="shared" si="11"/>
        <v>0</v>
      </c>
      <c r="AN35" s="54"/>
      <c r="AO35" s="54"/>
      <c r="AP35" s="213">
        <f t="shared" si="12"/>
        <v>0</v>
      </c>
      <c r="AQ35" s="54"/>
      <c r="AR35" s="54"/>
      <c r="AS35" s="213">
        <f t="shared" si="13"/>
        <v>0</v>
      </c>
      <c r="AT35" s="54"/>
      <c r="AU35" s="54"/>
      <c r="AV35" s="213">
        <f t="shared" si="14"/>
        <v>0</v>
      </c>
      <c r="AW35" s="54"/>
      <c r="AX35" s="54"/>
      <c r="AY35" s="213">
        <f t="shared" si="15"/>
        <v>0</v>
      </c>
      <c r="AZ35" s="54"/>
      <c r="BA35" s="24">
        <f t="shared" si="16"/>
        <v>0</v>
      </c>
      <c r="BB35" s="201"/>
      <c r="BC35" s="201"/>
      <c r="BD35" s="213">
        <f t="shared" si="17"/>
        <v>0</v>
      </c>
      <c r="BE35" s="201"/>
      <c r="BF35" s="201"/>
      <c r="BG35" s="213">
        <f t="shared" si="18"/>
        <v>0</v>
      </c>
      <c r="BH35" s="201"/>
      <c r="BI35" s="24">
        <f t="shared" si="19"/>
        <v>0</v>
      </c>
      <c r="BJ35" s="54"/>
      <c r="BK35" s="54"/>
      <c r="BL35" s="213">
        <f t="shared" si="20"/>
        <v>0</v>
      </c>
      <c r="BM35" s="54"/>
      <c r="BN35" s="54"/>
      <c r="BO35" s="213">
        <f t="shared" si="21"/>
        <v>0</v>
      </c>
      <c r="BP35" s="54"/>
      <c r="BQ35" s="25">
        <f t="shared" si="22"/>
        <v>0</v>
      </c>
      <c r="BR35" s="214"/>
      <c r="BS35" s="11" t="str">
        <f>IF(ISBLANK('ÁREA MEJORA COMPETENCIAL'!R35),"",(IF(ISERROR('ÁREA MEJORA COMPETENCIAL'!R35),"",('ÁREA MEJORA COMPETENCIAL'!X35)*3.3333333)))</f>
        <v/>
      </c>
      <c r="BT35" s="5" t="str">
        <f>IF(ISBLANK('ÁREA MEJORA COMPETENCIAL'!R35),"",(MROUND(BS35,4)))</f>
        <v/>
      </c>
      <c r="BU35" s="8" t="str">
        <f>(IF('ÁREA MEJORA COMPETENCIAL'!X35=21,70,IF('ÁREA MEJORA COMPETENCIAL'!X35=20,66,IF('ÁREA MEJORA COMPETENCIAL'!X35=19,63,IF('ÁREA MEJORA COMPETENCIAL'!X35&lt;=2,"",BT35)))))</f>
        <v/>
      </c>
      <c r="BV35" s="26">
        <f t="shared" si="23"/>
        <v>0</v>
      </c>
      <c r="BW35" s="69" t="str">
        <f>IF(ISBLANK('ÁREA MEJORA COMPETENCIAL'!R35),"",IF(BU35="","",BV35-BU35))</f>
        <v/>
      </c>
      <c r="BX35" s="224" t="str">
        <f>IF(ISBLANK('ÁREA MEJORA COMPETENCIAL'!R35),"",IF(BU35="","VER RESULTADOS",BV35/BU35))</f>
        <v/>
      </c>
      <c r="BY35" s="135"/>
    </row>
    <row r="36" spans="1:77" s="99" customFormat="1" ht="18" customHeight="1" x14ac:dyDescent="0.3">
      <c r="A36" s="400" t="str">
        <f>IF(ISBLANK('ÁREA MEJORA COMPETENCIAL'!A36),"",'ÁREA MEJORA COMPETENCIAL'!A36:B36)</f>
        <v/>
      </c>
      <c r="B36" s="400"/>
      <c r="C36" s="181" t="str">
        <f>IF(ISBLANK('ÁREA MEJORA COMPETENCIAL'!C36),"",'ÁREA MEJORA COMPETENCIAL'!C36)</f>
        <v/>
      </c>
      <c r="D36" s="16" t="str">
        <f>IF(ISBLANK('ÁREA MEJORA COMPETENCIAL'!D36),"",'ÁREA MEJORA COMPETENCIAL'!D36)</f>
        <v/>
      </c>
      <c r="E36" s="68"/>
      <c r="F36" s="205"/>
      <c r="G36" s="205"/>
      <c r="H36" s="54"/>
      <c r="I36" s="54"/>
      <c r="J36" s="54"/>
      <c r="K36" s="24">
        <f t="shared" si="1"/>
        <v>0</v>
      </c>
      <c r="L36" s="54"/>
      <c r="M36" s="54"/>
      <c r="N36" s="213">
        <f t="shared" si="2"/>
        <v>0</v>
      </c>
      <c r="O36" s="54"/>
      <c r="P36" s="54"/>
      <c r="Q36" s="213">
        <f t="shared" si="3"/>
        <v>0</v>
      </c>
      <c r="R36" s="54"/>
      <c r="S36" s="54"/>
      <c r="T36" s="213">
        <f t="shared" si="4"/>
        <v>0</v>
      </c>
      <c r="U36" s="54"/>
      <c r="V36" s="54"/>
      <c r="W36" s="213">
        <f t="shared" si="5"/>
        <v>0</v>
      </c>
      <c r="X36" s="54"/>
      <c r="Y36" s="24">
        <f t="shared" si="6"/>
        <v>0</v>
      </c>
      <c r="Z36" s="54"/>
      <c r="AA36" s="54"/>
      <c r="AB36" s="213">
        <f t="shared" si="7"/>
        <v>0</v>
      </c>
      <c r="AC36" s="54"/>
      <c r="AD36" s="54"/>
      <c r="AE36" s="213">
        <f t="shared" si="8"/>
        <v>0</v>
      </c>
      <c r="AF36" s="54"/>
      <c r="AG36" s="54"/>
      <c r="AH36" s="213">
        <f t="shared" si="9"/>
        <v>0</v>
      </c>
      <c r="AI36" s="54"/>
      <c r="AJ36" s="54"/>
      <c r="AK36" s="213">
        <f t="shared" si="10"/>
        <v>0</v>
      </c>
      <c r="AL36" s="54"/>
      <c r="AM36" s="24">
        <f t="shared" si="11"/>
        <v>0</v>
      </c>
      <c r="AN36" s="54"/>
      <c r="AO36" s="54"/>
      <c r="AP36" s="213">
        <f t="shared" si="12"/>
        <v>0</v>
      </c>
      <c r="AQ36" s="54"/>
      <c r="AR36" s="54"/>
      <c r="AS36" s="213">
        <f t="shared" si="13"/>
        <v>0</v>
      </c>
      <c r="AT36" s="54"/>
      <c r="AU36" s="54"/>
      <c r="AV36" s="213">
        <f t="shared" si="14"/>
        <v>0</v>
      </c>
      <c r="AW36" s="54"/>
      <c r="AX36" s="54"/>
      <c r="AY36" s="213">
        <f t="shared" si="15"/>
        <v>0</v>
      </c>
      <c r="AZ36" s="54"/>
      <c r="BA36" s="24">
        <f t="shared" si="16"/>
        <v>0</v>
      </c>
      <c r="BB36" s="201"/>
      <c r="BC36" s="201"/>
      <c r="BD36" s="213">
        <f t="shared" si="17"/>
        <v>0</v>
      </c>
      <c r="BE36" s="201"/>
      <c r="BF36" s="201"/>
      <c r="BG36" s="213">
        <f t="shared" si="18"/>
        <v>0</v>
      </c>
      <c r="BH36" s="201"/>
      <c r="BI36" s="24">
        <f t="shared" si="19"/>
        <v>0</v>
      </c>
      <c r="BJ36" s="54"/>
      <c r="BK36" s="54"/>
      <c r="BL36" s="213">
        <f t="shared" si="20"/>
        <v>0</v>
      </c>
      <c r="BM36" s="54"/>
      <c r="BN36" s="54"/>
      <c r="BO36" s="213">
        <f t="shared" si="21"/>
        <v>0</v>
      </c>
      <c r="BP36" s="54"/>
      <c r="BQ36" s="25">
        <f t="shared" si="22"/>
        <v>0</v>
      </c>
      <c r="BR36" s="214"/>
      <c r="BS36" s="11" t="str">
        <f>IF(ISBLANK('ÁREA MEJORA COMPETENCIAL'!R36),"",(IF(ISERROR('ÁREA MEJORA COMPETENCIAL'!R36),"",('ÁREA MEJORA COMPETENCIAL'!X36)*3.3333333)))</f>
        <v/>
      </c>
      <c r="BT36" s="5" t="str">
        <f>IF(ISBLANK('ÁREA MEJORA COMPETENCIAL'!R36),"",(MROUND(BS36,4)))</f>
        <v/>
      </c>
      <c r="BU36" s="8" t="str">
        <f>(IF('ÁREA MEJORA COMPETENCIAL'!X36=21,70,IF('ÁREA MEJORA COMPETENCIAL'!X36=20,66,IF('ÁREA MEJORA COMPETENCIAL'!X36=19,63,IF('ÁREA MEJORA COMPETENCIAL'!X36&lt;=2,"",BT36)))))</f>
        <v/>
      </c>
      <c r="BV36" s="26">
        <f t="shared" si="23"/>
        <v>0</v>
      </c>
      <c r="BW36" s="69" t="str">
        <f>IF(ISBLANK('ÁREA MEJORA COMPETENCIAL'!R36),"",IF(BU36="","",BV36-BU36))</f>
        <v/>
      </c>
      <c r="BX36" s="224" t="str">
        <f>IF(ISBLANK('ÁREA MEJORA COMPETENCIAL'!R36),"",IF(BU36="","VER RESULTADOS",BV36/BU36))</f>
        <v/>
      </c>
      <c r="BY36" s="135"/>
    </row>
    <row r="37" spans="1:77" s="99" customFormat="1" ht="18" customHeight="1" x14ac:dyDescent="0.3">
      <c r="A37" s="400" t="str">
        <f>IF(ISBLANK('ÁREA MEJORA COMPETENCIAL'!A37),"",'ÁREA MEJORA COMPETENCIAL'!A37:B37)</f>
        <v/>
      </c>
      <c r="B37" s="400"/>
      <c r="C37" s="181" t="str">
        <f>IF(ISBLANK('ÁREA MEJORA COMPETENCIAL'!C37),"",'ÁREA MEJORA COMPETENCIAL'!C37)</f>
        <v/>
      </c>
      <c r="D37" s="16" t="str">
        <f>IF(ISBLANK('ÁREA MEJORA COMPETENCIAL'!D37),"",'ÁREA MEJORA COMPETENCIAL'!D37)</f>
        <v/>
      </c>
      <c r="E37" s="68"/>
      <c r="F37" s="205"/>
      <c r="G37" s="205"/>
      <c r="H37" s="54"/>
      <c r="I37" s="54"/>
      <c r="J37" s="54"/>
      <c r="K37" s="24">
        <f t="shared" si="1"/>
        <v>0</v>
      </c>
      <c r="L37" s="54"/>
      <c r="M37" s="54"/>
      <c r="N37" s="213">
        <f t="shared" si="2"/>
        <v>0</v>
      </c>
      <c r="O37" s="54"/>
      <c r="P37" s="54"/>
      <c r="Q37" s="213">
        <f t="shared" si="3"/>
        <v>0</v>
      </c>
      <c r="R37" s="54"/>
      <c r="S37" s="54"/>
      <c r="T37" s="213">
        <f t="shared" si="4"/>
        <v>0</v>
      </c>
      <c r="U37" s="54"/>
      <c r="V37" s="54"/>
      <c r="W37" s="213">
        <f t="shared" si="5"/>
        <v>0</v>
      </c>
      <c r="X37" s="54"/>
      <c r="Y37" s="24">
        <f t="shared" si="6"/>
        <v>0</v>
      </c>
      <c r="Z37" s="54"/>
      <c r="AA37" s="54"/>
      <c r="AB37" s="213">
        <f t="shared" si="7"/>
        <v>0</v>
      </c>
      <c r="AC37" s="54"/>
      <c r="AD37" s="54"/>
      <c r="AE37" s="213">
        <f t="shared" si="8"/>
        <v>0</v>
      </c>
      <c r="AF37" s="54"/>
      <c r="AG37" s="54"/>
      <c r="AH37" s="213">
        <f t="shared" si="9"/>
        <v>0</v>
      </c>
      <c r="AI37" s="54"/>
      <c r="AJ37" s="54"/>
      <c r="AK37" s="213">
        <f t="shared" si="10"/>
        <v>0</v>
      </c>
      <c r="AL37" s="54"/>
      <c r="AM37" s="24">
        <f t="shared" si="11"/>
        <v>0</v>
      </c>
      <c r="AN37" s="54"/>
      <c r="AO37" s="54"/>
      <c r="AP37" s="213">
        <f t="shared" si="12"/>
        <v>0</v>
      </c>
      <c r="AQ37" s="54"/>
      <c r="AR37" s="54"/>
      <c r="AS37" s="213">
        <f t="shared" si="13"/>
        <v>0</v>
      </c>
      <c r="AT37" s="54"/>
      <c r="AU37" s="54"/>
      <c r="AV37" s="213">
        <f t="shared" si="14"/>
        <v>0</v>
      </c>
      <c r="AW37" s="54"/>
      <c r="AX37" s="54"/>
      <c r="AY37" s="213">
        <f t="shared" si="15"/>
        <v>0</v>
      </c>
      <c r="AZ37" s="54"/>
      <c r="BA37" s="24">
        <f t="shared" si="16"/>
        <v>0</v>
      </c>
      <c r="BB37" s="201"/>
      <c r="BC37" s="201"/>
      <c r="BD37" s="213">
        <f t="shared" si="17"/>
        <v>0</v>
      </c>
      <c r="BE37" s="201"/>
      <c r="BF37" s="201"/>
      <c r="BG37" s="213">
        <f t="shared" si="18"/>
        <v>0</v>
      </c>
      <c r="BH37" s="201"/>
      <c r="BI37" s="24">
        <f t="shared" si="19"/>
        <v>0</v>
      </c>
      <c r="BJ37" s="54"/>
      <c r="BK37" s="54"/>
      <c r="BL37" s="213">
        <f t="shared" si="20"/>
        <v>0</v>
      </c>
      <c r="BM37" s="54"/>
      <c r="BN37" s="54"/>
      <c r="BO37" s="213">
        <f t="shared" si="21"/>
        <v>0</v>
      </c>
      <c r="BP37" s="54"/>
      <c r="BQ37" s="25">
        <f t="shared" si="22"/>
        <v>0</v>
      </c>
      <c r="BR37" s="214"/>
      <c r="BS37" s="11" t="str">
        <f>IF(ISBLANK('ÁREA MEJORA COMPETENCIAL'!R37),"",(IF(ISERROR('ÁREA MEJORA COMPETENCIAL'!R37),"",('ÁREA MEJORA COMPETENCIAL'!X37)*3.3333333)))</f>
        <v/>
      </c>
      <c r="BT37" s="5" t="str">
        <f>IF(ISBLANK('ÁREA MEJORA COMPETENCIAL'!R37),"",(MROUND(BS37,4)))</f>
        <v/>
      </c>
      <c r="BU37" s="8" t="str">
        <f>(IF('ÁREA MEJORA COMPETENCIAL'!X37=21,70,IF('ÁREA MEJORA COMPETENCIAL'!X37=20,66,IF('ÁREA MEJORA COMPETENCIAL'!X37=19,63,IF('ÁREA MEJORA COMPETENCIAL'!X37&lt;=2,"",BT37)))))</f>
        <v/>
      </c>
      <c r="BV37" s="26">
        <f t="shared" si="23"/>
        <v>0</v>
      </c>
      <c r="BW37" s="69" t="str">
        <f>IF(ISBLANK('ÁREA MEJORA COMPETENCIAL'!R37),"",IF(BU37="","",BV37-BU37))</f>
        <v/>
      </c>
      <c r="BX37" s="224" t="str">
        <f>IF(ISBLANK('ÁREA MEJORA COMPETENCIAL'!R37),"",IF(BU37="","VER RESULTADOS",BV37/BU37))</f>
        <v/>
      </c>
      <c r="BY37" s="135"/>
    </row>
    <row r="38" spans="1:77" s="99" customFormat="1" ht="18" customHeight="1" x14ac:dyDescent="0.3">
      <c r="A38" s="400" t="str">
        <f>IF(ISBLANK('ÁREA MEJORA COMPETENCIAL'!A38),"",'ÁREA MEJORA COMPETENCIAL'!A38:B38)</f>
        <v/>
      </c>
      <c r="B38" s="400"/>
      <c r="C38" s="181" t="str">
        <f>IF(ISBLANK('ÁREA MEJORA COMPETENCIAL'!C38),"",'ÁREA MEJORA COMPETENCIAL'!C38)</f>
        <v/>
      </c>
      <c r="D38" s="16" t="str">
        <f>IF(ISBLANK('ÁREA MEJORA COMPETENCIAL'!D38),"",'ÁREA MEJORA COMPETENCIAL'!D38)</f>
        <v/>
      </c>
      <c r="E38" s="68"/>
      <c r="F38" s="205"/>
      <c r="G38" s="205"/>
      <c r="H38" s="54"/>
      <c r="I38" s="54"/>
      <c r="J38" s="54"/>
      <c r="K38" s="24">
        <f t="shared" si="1"/>
        <v>0</v>
      </c>
      <c r="L38" s="54"/>
      <c r="M38" s="54"/>
      <c r="N38" s="213">
        <f t="shared" si="2"/>
        <v>0</v>
      </c>
      <c r="O38" s="54"/>
      <c r="P38" s="54"/>
      <c r="Q38" s="213">
        <f t="shared" si="3"/>
        <v>0</v>
      </c>
      <c r="R38" s="54"/>
      <c r="S38" s="54"/>
      <c r="T38" s="213">
        <f t="shared" si="4"/>
        <v>0</v>
      </c>
      <c r="U38" s="54"/>
      <c r="V38" s="54"/>
      <c r="W38" s="213">
        <f t="shared" si="5"/>
        <v>0</v>
      </c>
      <c r="X38" s="54"/>
      <c r="Y38" s="24">
        <f t="shared" si="6"/>
        <v>0</v>
      </c>
      <c r="Z38" s="54"/>
      <c r="AA38" s="54"/>
      <c r="AB38" s="213">
        <f t="shared" si="7"/>
        <v>0</v>
      </c>
      <c r="AC38" s="54"/>
      <c r="AD38" s="54"/>
      <c r="AE38" s="213">
        <f t="shared" si="8"/>
        <v>0</v>
      </c>
      <c r="AF38" s="54"/>
      <c r="AG38" s="54"/>
      <c r="AH38" s="213">
        <f t="shared" si="9"/>
        <v>0</v>
      </c>
      <c r="AI38" s="54"/>
      <c r="AJ38" s="54"/>
      <c r="AK38" s="213">
        <f t="shared" si="10"/>
        <v>0</v>
      </c>
      <c r="AL38" s="54"/>
      <c r="AM38" s="24">
        <f t="shared" si="11"/>
        <v>0</v>
      </c>
      <c r="AN38" s="54"/>
      <c r="AO38" s="54"/>
      <c r="AP38" s="213">
        <f t="shared" si="12"/>
        <v>0</v>
      </c>
      <c r="AQ38" s="54"/>
      <c r="AR38" s="54"/>
      <c r="AS38" s="213">
        <f t="shared" si="13"/>
        <v>0</v>
      </c>
      <c r="AT38" s="54"/>
      <c r="AU38" s="54"/>
      <c r="AV38" s="213">
        <f t="shared" si="14"/>
        <v>0</v>
      </c>
      <c r="AW38" s="54"/>
      <c r="AX38" s="54"/>
      <c r="AY38" s="213">
        <f t="shared" si="15"/>
        <v>0</v>
      </c>
      <c r="AZ38" s="54"/>
      <c r="BA38" s="24">
        <f t="shared" si="16"/>
        <v>0</v>
      </c>
      <c r="BB38" s="201"/>
      <c r="BC38" s="201"/>
      <c r="BD38" s="213">
        <f t="shared" si="17"/>
        <v>0</v>
      </c>
      <c r="BE38" s="201"/>
      <c r="BF38" s="201"/>
      <c r="BG38" s="213">
        <f t="shared" si="18"/>
        <v>0</v>
      </c>
      <c r="BH38" s="201"/>
      <c r="BI38" s="24">
        <f t="shared" si="19"/>
        <v>0</v>
      </c>
      <c r="BJ38" s="54"/>
      <c r="BK38" s="54"/>
      <c r="BL38" s="213">
        <f t="shared" si="20"/>
        <v>0</v>
      </c>
      <c r="BM38" s="54"/>
      <c r="BN38" s="54"/>
      <c r="BO38" s="213">
        <f t="shared" si="21"/>
        <v>0</v>
      </c>
      <c r="BP38" s="54"/>
      <c r="BQ38" s="25">
        <f t="shared" si="22"/>
        <v>0</v>
      </c>
      <c r="BR38" s="214"/>
      <c r="BS38" s="11" t="str">
        <f>IF(ISBLANK('ÁREA MEJORA COMPETENCIAL'!R38),"",(IF(ISERROR('ÁREA MEJORA COMPETENCIAL'!R38),"",('ÁREA MEJORA COMPETENCIAL'!X38)*3.3333333)))</f>
        <v/>
      </c>
      <c r="BT38" s="5" t="str">
        <f>IF(ISBLANK('ÁREA MEJORA COMPETENCIAL'!R38),"",(MROUND(BS38,4)))</f>
        <v/>
      </c>
      <c r="BU38" s="8" t="str">
        <f>(IF('ÁREA MEJORA COMPETENCIAL'!X38=21,70,IF('ÁREA MEJORA COMPETENCIAL'!X38=20,66,IF('ÁREA MEJORA COMPETENCIAL'!X38=19,63,IF('ÁREA MEJORA COMPETENCIAL'!X38&lt;=2,"",BT38)))))</f>
        <v/>
      </c>
      <c r="BV38" s="26">
        <f t="shared" si="23"/>
        <v>0</v>
      </c>
      <c r="BW38" s="69" t="str">
        <f>IF(ISBLANK('ÁREA MEJORA COMPETENCIAL'!R38),"",IF(BU38="","",BV38-BU38))</f>
        <v/>
      </c>
      <c r="BX38" s="224" t="str">
        <f>IF(ISBLANK('ÁREA MEJORA COMPETENCIAL'!R38),"",IF(BU38="","VER RESULTADOS",BV38/BU38))</f>
        <v/>
      </c>
      <c r="BY38" s="135"/>
    </row>
    <row r="39" spans="1:77" s="99" customFormat="1" ht="18" customHeight="1" x14ac:dyDescent="0.3">
      <c r="A39" s="400" t="str">
        <f>IF(ISBLANK('ÁREA MEJORA COMPETENCIAL'!A39),"",'ÁREA MEJORA COMPETENCIAL'!A39:B39)</f>
        <v/>
      </c>
      <c r="B39" s="400"/>
      <c r="C39" s="181" t="str">
        <f>IF(ISBLANK('ÁREA MEJORA COMPETENCIAL'!C39),"",'ÁREA MEJORA COMPETENCIAL'!C39)</f>
        <v/>
      </c>
      <c r="D39" s="16" t="str">
        <f>IF(ISBLANK('ÁREA MEJORA COMPETENCIAL'!D39),"",'ÁREA MEJORA COMPETENCIAL'!D39)</f>
        <v/>
      </c>
      <c r="E39" s="68"/>
      <c r="F39" s="205"/>
      <c r="G39" s="205"/>
      <c r="H39" s="54"/>
      <c r="I39" s="54"/>
      <c r="J39" s="54"/>
      <c r="K39" s="24">
        <f t="shared" si="1"/>
        <v>0</v>
      </c>
      <c r="L39" s="54"/>
      <c r="M39" s="54"/>
      <c r="N39" s="213">
        <f t="shared" si="2"/>
        <v>0</v>
      </c>
      <c r="O39" s="54"/>
      <c r="P39" s="54"/>
      <c r="Q39" s="213">
        <f t="shared" si="3"/>
        <v>0</v>
      </c>
      <c r="R39" s="54"/>
      <c r="S39" s="54"/>
      <c r="T39" s="213">
        <f t="shared" si="4"/>
        <v>0</v>
      </c>
      <c r="U39" s="54"/>
      <c r="V39" s="54"/>
      <c r="W39" s="213">
        <f t="shared" si="5"/>
        <v>0</v>
      </c>
      <c r="X39" s="54"/>
      <c r="Y39" s="24">
        <f t="shared" si="6"/>
        <v>0</v>
      </c>
      <c r="Z39" s="54"/>
      <c r="AA39" s="54"/>
      <c r="AB39" s="213">
        <f t="shared" si="7"/>
        <v>0</v>
      </c>
      <c r="AC39" s="54"/>
      <c r="AD39" s="54"/>
      <c r="AE39" s="213">
        <f t="shared" si="8"/>
        <v>0</v>
      </c>
      <c r="AF39" s="54"/>
      <c r="AG39" s="54"/>
      <c r="AH39" s="213">
        <f t="shared" si="9"/>
        <v>0</v>
      </c>
      <c r="AI39" s="54"/>
      <c r="AJ39" s="54"/>
      <c r="AK39" s="213">
        <f t="shared" si="10"/>
        <v>0</v>
      </c>
      <c r="AL39" s="54"/>
      <c r="AM39" s="24">
        <f t="shared" si="11"/>
        <v>0</v>
      </c>
      <c r="AN39" s="54"/>
      <c r="AO39" s="54"/>
      <c r="AP39" s="213">
        <f t="shared" si="12"/>
        <v>0</v>
      </c>
      <c r="AQ39" s="54"/>
      <c r="AR39" s="54"/>
      <c r="AS39" s="213">
        <f t="shared" si="13"/>
        <v>0</v>
      </c>
      <c r="AT39" s="54"/>
      <c r="AU39" s="54"/>
      <c r="AV39" s="213">
        <f t="shared" si="14"/>
        <v>0</v>
      </c>
      <c r="AW39" s="54"/>
      <c r="AX39" s="54"/>
      <c r="AY39" s="213">
        <f t="shared" si="15"/>
        <v>0</v>
      </c>
      <c r="AZ39" s="54"/>
      <c r="BA39" s="24">
        <f t="shared" si="16"/>
        <v>0</v>
      </c>
      <c r="BB39" s="201"/>
      <c r="BC39" s="201"/>
      <c r="BD39" s="213">
        <f t="shared" si="17"/>
        <v>0</v>
      </c>
      <c r="BE39" s="201"/>
      <c r="BF39" s="201"/>
      <c r="BG39" s="213">
        <f t="shared" si="18"/>
        <v>0</v>
      </c>
      <c r="BH39" s="201"/>
      <c r="BI39" s="24">
        <f t="shared" si="19"/>
        <v>0</v>
      </c>
      <c r="BJ39" s="54"/>
      <c r="BK39" s="54"/>
      <c r="BL39" s="213">
        <f t="shared" si="20"/>
        <v>0</v>
      </c>
      <c r="BM39" s="54"/>
      <c r="BN39" s="54"/>
      <c r="BO39" s="213">
        <f t="shared" si="21"/>
        <v>0</v>
      </c>
      <c r="BP39" s="54"/>
      <c r="BQ39" s="25">
        <f t="shared" si="22"/>
        <v>0</v>
      </c>
      <c r="BR39" s="214"/>
      <c r="BS39" s="11" t="str">
        <f>IF(ISBLANK('ÁREA MEJORA COMPETENCIAL'!R39),"",(IF(ISERROR('ÁREA MEJORA COMPETENCIAL'!R39),"",('ÁREA MEJORA COMPETENCIAL'!X39)*3.3333333)))</f>
        <v/>
      </c>
      <c r="BT39" s="5" t="str">
        <f>IF(ISBLANK('ÁREA MEJORA COMPETENCIAL'!R39),"",(MROUND(BS39,4)))</f>
        <v/>
      </c>
      <c r="BU39" s="8" t="str">
        <f>(IF('ÁREA MEJORA COMPETENCIAL'!X39=21,70,IF('ÁREA MEJORA COMPETENCIAL'!X39=20,66,IF('ÁREA MEJORA COMPETENCIAL'!X39=19,63,IF('ÁREA MEJORA COMPETENCIAL'!X39&lt;=2,"",BT39)))))</f>
        <v/>
      </c>
      <c r="BV39" s="26">
        <f t="shared" si="23"/>
        <v>0</v>
      </c>
      <c r="BW39" s="69" t="str">
        <f>IF(ISBLANK('ÁREA MEJORA COMPETENCIAL'!R39),"",IF(BU39="","",BV39-BU39))</f>
        <v/>
      </c>
      <c r="BX39" s="224" t="str">
        <f>IF(ISBLANK('ÁREA MEJORA COMPETENCIAL'!R39),"",IF(BU39="","VER RESULTADOS",BV39/BU39))</f>
        <v/>
      </c>
      <c r="BY39" s="135"/>
    </row>
    <row r="40" spans="1:77" s="99" customFormat="1" ht="18" customHeight="1" x14ac:dyDescent="0.3">
      <c r="A40" s="400" t="str">
        <f>IF(ISBLANK('ÁREA MEJORA COMPETENCIAL'!A40),"",'ÁREA MEJORA COMPETENCIAL'!A40:B40)</f>
        <v/>
      </c>
      <c r="B40" s="400"/>
      <c r="C40" s="181" t="str">
        <f>IF(ISBLANK('ÁREA MEJORA COMPETENCIAL'!C40),"",'ÁREA MEJORA COMPETENCIAL'!C40)</f>
        <v/>
      </c>
      <c r="D40" s="16" t="str">
        <f>IF(ISBLANK('ÁREA MEJORA COMPETENCIAL'!D40),"",'ÁREA MEJORA COMPETENCIAL'!D40)</f>
        <v/>
      </c>
      <c r="E40" s="68"/>
      <c r="F40" s="205"/>
      <c r="G40" s="205"/>
      <c r="H40" s="54"/>
      <c r="I40" s="54"/>
      <c r="J40" s="54"/>
      <c r="K40" s="24">
        <f t="shared" si="1"/>
        <v>0</v>
      </c>
      <c r="L40" s="54"/>
      <c r="M40" s="54"/>
      <c r="N40" s="213">
        <f t="shared" si="2"/>
        <v>0</v>
      </c>
      <c r="O40" s="54"/>
      <c r="P40" s="54"/>
      <c r="Q40" s="213">
        <f t="shared" si="3"/>
        <v>0</v>
      </c>
      <c r="R40" s="54"/>
      <c r="S40" s="54"/>
      <c r="T40" s="213">
        <f t="shared" si="4"/>
        <v>0</v>
      </c>
      <c r="U40" s="54"/>
      <c r="V40" s="54"/>
      <c r="W40" s="213">
        <f t="shared" si="5"/>
        <v>0</v>
      </c>
      <c r="X40" s="54"/>
      <c r="Y40" s="24">
        <f t="shared" si="6"/>
        <v>0</v>
      </c>
      <c r="Z40" s="54"/>
      <c r="AA40" s="54"/>
      <c r="AB40" s="213">
        <f t="shared" si="7"/>
        <v>0</v>
      </c>
      <c r="AC40" s="54"/>
      <c r="AD40" s="54"/>
      <c r="AE40" s="213">
        <f t="shared" si="8"/>
        <v>0</v>
      </c>
      <c r="AF40" s="54"/>
      <c r="AG40" s="54"/>
      <c r="AH40" s="213">
        <f t="shared" si="9"/>
        <v>0</v>
      </c>
      <c r="AI40" s="54"/>
      <c r="AJ40" s="54"/>
      <c r="AK40" s="213">
        <f t="shared" si="10"/>
        <v>0</v>
      </c>
      <c r="AL40" s="54"/>
      <c r="AM40" s="24">
        <f t="shared" si="11"/>
        <v>0</v>
      </c>
      <c r="AN40" s="54"/>
      <c r="AO40" s="54"/>
      <c r="AP40" s="213">
        <f t="shared" si="12"/>
        <v>0</v>
      </c>
      <c r="AQ40" s="54"/>
      <c r="AR40" s="54"/>
      <c r="AS40" s="213">
        <f t="shared" si="13"/>
        <v>0</v>
      </c>
      <c r="AT40" s="54"/>
      <c r="AU40" s="54"/>
      <c r="AV40" s="213">
        <f t="shared" si="14"/>
        <v>0</v>
      </c>
      <c r="AW40" s="54"/>
      <c r="AX40" s="54"/>
      <c r="AY40" s="213">
        <f t="shared" si="15"/>
        <v>0</v>
      </c>
      <c r="AZ40" s="54"/>
      <c r="BA40" s="24">
        <f t="shared" si="16"/>
        <v>0</v>
      </c>
      <c r="BB40" s="201"/>
      <c r="BC40" s="201"/>
      <c r="BD40" s="213">
        <f t="shared" si="17"/>
        <v>0</v>
      </c>
      <c r="BE40" s="201"/>
      <c r="BF40" s="201"/>
      <c r="BG40" s="213">
        <f t="shared" si="18"/>
        <v>0</v>
      </c>
      <c r="BH40" s="201"/>
      <c r="BI40" s="24">
        <f t="shared" si="19"/>
        <v>0</v>
      </c>
      <c r="BJ40" s="54"/>
      <c r="BK40" s="54"/>
      <c r="BL40" s="213">
        <f t="shared" si="20"/>
        <v>0</v>
      </c>
      <c r="BM40" s="54"/>
      <c r="BN40" s="54"/>
      <c r="BO40" s="213">
        <f t="shared" si="21"/>
        <v>0</v>
      </c>
      <c r="BP40" s="54"/>
      <c r="BQ40" s="25">
        <f t="shared" si="22"/>
        <v>0</v>
      </c>
      <c r="BR40" s="214"/>
      <c r="BS40" s="11" t="str">
        <f>IF(ISBLANK('ÁREA MEJORA COMPETENCIAL'!R40),"",(IF(ISERROR('ÁREA MEJORA COMPETENCIAL'!R40),"",('ÁREA MEJORA COMPETENCIAL'!X40)*3.3333333)))</f>
        <v/>
      </c>
      <c r="BT40" s="5" t="str">
        <f>IF(ISBLANK('ÁREA MEJORA COMPETENCIAL'!R40),"",(MROUND(BS40,4)))</f>
        <v/>
      </c>
      <c r="BU40" s="8" t="str">
        <f>(IF('ÁREA MEJORA COMPETENCIAL'!X40=21,70,IF('ÁREA MEJORA COMPETENCIAL'!X40=20,66,IF('ÁREA MEJORA COMPETENCIAL'!X40=19,63,IF('ÁREA MEJORA COMPETENCIAL'!X40&lt;=2,"",BT40)))))</f>
        <v/>
      </c>
      <c r="BV40" s="26">
        <f t="shared" si="23"/>
        <v>0</v>
      </c>
      <c r="BW40" s="69" t="str">
        <f>IF(ISBLANK('ÁREA MEJORA COMPETENCIAL'!R40),"",IF(BU40="","",BV40-BU40))</f>
        <v/>
      </c>
      <c r="BX40" s="224" t="str">
        <f>IF(ISBLANK('ÁREA MEJORA COMPETENCIAL'!R40),"",IF(BU40="","VER RESULTADOS",BV40/BU40))</f>
        <v/>
      </c>
      <c r="BY40" s="135"/>
    </row>
    <row r="41" spans="1:77" s="99" customFormat="1" ht="18" customHeight="1" x14ac:dyDescent="0.3">
      <c r="A41" s="400" t="str">
        <f>IF(ISBLANK('ÁREA MEJORA COMPETENCIAL'!A41),"",'ÁREA MEJORA COMPETENCIAL'!A41:B41)</f>
        <v/>
      </c>
      <c r="B41" s="400"/>
      <c r="C41" s="181" t="str">
        <f>IF(ISBLANK('ÁREA MEJORA COMPETENCIAL'!C41),"",'ÁREA MEJORA COMPETENCIAL'!C41)</f>
        <v/>
      </c>
      <c r="D41" s="16" t="str">
        <f>IF(ISBLANK('ÁREA MEJORA COMPETENCIAL'!D41),"",'ÁREA MEJORA COMPETENCIAL'!D41)</f>
        <v/>
      </c>
      <c r="E41" s="68"/>
      <c r="F41" s="205"/>
      <c r="G41" s="205"/>
      <c r="H41" s="54"/>
      <c r="I41" s="54"/>
      <c r="J41" s="54"/>
      <c r="K41" s="24">
        <f t="shared" si="1"/>
        <v>0</v>
      </c>
      <c r="L41" s="54"/>
      <c r="M41" s="54"/>
      <c r="N41" s="213">
        <f t="shared" si="2"/>
        <v>0</v>
      </c>
      <c r="O41" s="54"/>
      <c r="P41" s="54"/>
      <c r="Q41" s="213">
        <f t="shared" si="3"/>
        <v>0</v>
      </c>
      <c r="R41" s="54"/>
      <c r="S41" s="54"/>
      <c r="T41" s="213">
        <f t="shared" si="4"/>
        <v>0</v>
      </c>
      <c r="U41" s="54"/>
      <c r="V41" s="54"/>
      <c r="W41" s="213">
        <f t="shared" si="5"/>
        <v>0</v>
      </c>
      <c r="X41" s="54"/>
      <c r="Y41" s="24">
        <f t="shared" si="6"/>
        <v>0</v>
      </c>
      <c r="Z41" s="54"/>
      <c r="AA41" s="54"/>
      <c r="AB41" s="213">
        <f t="shared" si="7"/>
        <v>0</v>
      </c>
      <c r="AC41" s="54"/>
      <c r="AD41" s="54"/>
      <c r="AE41" s="213">
        <f t="shared" si="8"/>
        <v>0</v>
      </c>
      <c r="AF41" s="54"/>
      <c r="AG41" s="54"/>
      <c r="AH41" s="213">
        <f t="shared" si="9"/>
        <v>0</v>
      </c>
      <c r="AI41" s="54"/>
      <c r="AJ41" s="54"/>
      <c r="AK41" s="213">
        <f t="shared" si="10"/>
        <v>0</v>
      </c>
      <c r="AL41" s="54"/>
      <c r="AM41" s="24">
        <f t="shared" si="11"/>
        <v>0</v>
      </c>
      <c r="AN41" s="54"/>
      <c r="AO41" s="54"/>
      <c r="AP41" s="213">
        <f t="shared" si="12"/>
        <v>0</v>
      </c>
      <c r="AQ41" s="54"/>
      <c r="AR41" s="54"/>
      <c r="AS41" s="213">
        <f t="shared" si="13"/>
        <v>0</v>
      </c>
      <c r="AT41" s="54"/>
      <c r="AU41" s="54"/>
      <c r="AV41" s="213">
        <f t="shared" si="14"/>
        <v>0</v>
      </c>
      <c r="AW41" s="54"/>
      <c r="AX41" s="54"/>
      <c r="AY41" s="213">
        <f t="shared" si="15"/>
        <v>0</v>
      </c>
      <c r="AZ41" s="54"/>
      <c r="BA41" s="24">
        <f t="shared" si="16"/>
        <v>0</v>
      </c>
      <c r="BB41" s="201"/>
      <c r="BC41" s="201"/>
      <c r="BD41" s="213">
        <f t="shared" si="17"/>
        <v>0</v>
      </c>
      <c r="BE41" s="201"/>
      <c r="BF41" s="201"/>
      <c r="BG41" s="213">
        <f t="shared" si="18"/>
        <v>0</v>
      </c>
      <c r="BH41" s="201"/>
      <c r="BI41" s="24">
        <f t="shared" si="19"/>
        <v>0</v>
      </c>
      <c r="BJ41" s="54"/>
      <c r="BK41" s="54"/>
      <c r="BL41" s="213">
        <f t="shared" si="20"/>
        <v>0</v>
      </c>
      <c r="BM41" s="54"/>
      <c r="BN41" s="54"/>
      <c r="BO41" s="213">
        <f t="shared" si="21"/>
        <v>0</v>
      </c>
      <c r="BP41" s="54"/>
      <c r="BQ41" s="25">
        <f t="shared" si="22"/>
        <v>0</v>
      </c>
      <c r="BR41" s="214"/>
      <c r="BS41" s="11" t="str">
        <f>IF(ISBLANK('ÁREA MEJORA COMPETENCIAL'!R41),"",(IF(ISERROR('ÁREA MEJORA COMPETENCIAL'!R41),"",('ÁREA MEJORA COMPETENCIAL'!X41)*3.3333333)))</f>
        <v/>
      </c>
      <c r="BT41" s="5" t="str">
        <f>IF(ISBLANK('ÁREA MEJORA COMPETENCIAL'!R41),"",(MROUND(BS41,4)))</f>
        <v/>
      </c>
      <c r="BU41" s="8" t="str">
        <f>(IF('ÁREA MEJORA COMPETENCIAL'!X41=21,70,IF('ÁREA MEJORA COMPETENCIAL'!X41=20,66,IF('ÁREA MEJORA COMPETENCIAL'!X41=19,63,IF('ÁREA MEJORA COMPETENCIAL'!X41&lt;=2,"",BT41)))))</f>
        <v/>
      </c>
      <c r="BV41" s="26">
        <f t="shared" si="23"/>
        <v>0</v>
      </c>
      <c r="BW41" s="69" t="str">
        <f>IF(ISBLANK('ÁREA MEJORA COMPETENCIAL'!R41),"",IF(BU41="","",BV41-BU41))</f>
        <v/>
      </c>
      <c r="BX41" s="224" t="str">
        <f>IF(ISBLANK('ÁREA MEJORA COMPETENCIAL'!R41),"",IF(BU41="","VER RESULTADOS",BV41/BU41))</f>
        <v/>
      </c>
      <c r="BY41" s="135"/>
    </row>
    <row r="42" spans="1:77" s="99" customFormat="1" ht="18" customHeight="1" x14ac:dyDescent="0.3">
      <c r="A42" s="400" t="str">
        <f>IF(ISBLANK('ÁREA MEJORA COMPETENCIAL'!A42),"",'ÁREA MEJORA COMPETENCIAL'!A42:B42)</f>
        <v/>
      </c>
      <c r="B42" s="400"/>
      <c r="C42" s="181" t="str">
        <f>IF(ISBLANK('ÁREA MEJORA COMPETENCIAL'!C42),"",'ÁREA MEJORA COMPETENCIAL'!C42)</f>
        <v/>
      </c>
      <c r="D42" s="16" t="str">
        <f>IF(ISBLANK('ÁREA MEJORA COMPETENCIAL'!D42),"",'ÁREA MEJORA COMPETENCIAL'!D42)</f>
        <v/>
      </c>
      <c r="E42" s="68"/>
      <c r="F42" s="205"/>
      <c r="G42" s="205"/>
      <c r="H42" s="54"/>
      <c r="I42" s="54"/>
      <c r="J42" s="54"/>
      <c r="K42" s="24">
        <f t="shared" si="1"/>
        <v>0</v>
      </c>
      <c r="L42" s="54"/>
      <c r="M42" s="54"/>
      <c r="N42" s="213">
        <f t="shared" si="2"/>
        <v>0</v>
      </c>
      <c r="O42" s="54"/>
      <c r="P42" s="54"/>
      <c r="Q42" s="213">
        <f t="shared" si="3"/>
        <v>0</v>
      </c>
      <c r="R42" s="54"/>
      <c r="S42" s="54"/>
      <c r="T42" s="213">
        <f t="shared" si="4"/>
        <v>0</v>
      </c>
      <c r="U42" s="54"/>
      <c r="V42" s="54"/>
      <c r="W42" s="213">
        <f t="shared" si="5"/>
        <v>0</v>
      </c>
      <c r="X42" s="54"/>
      <c r="Y42" s="24">
        <f t="shared" si="6"/>
        <v>0</v>
      </c>
      <c r="Z42" s="54"/>
      <c r="AA42" s="54"/>
      <c r="AB42" s="213">
        <f t="shared" si="7"/>
        <v>0</v>
      </c>
      <c r="AC42" s="54"/>
      <c r="AD42" s="54"/>
      <c r="AE42" s="213">
        <f t="shared" si="8"/>
        <v>0</v>
      </c>
      <c r="AF42" s="54"/>
      <c r="AG42" s="54"/>
      <c r="AH42" s="213">
        <f t="shared" si="9"/>
        <v>0</v>
      </c>
      <c r="AI42" s="54"/>
      <c r="AJ42" s="54"/>
      <c r="AK42" s="213">
        <f t="shared" si="10"/>
        <v>0</v>
      </c>
      <c r="AL42" s="54"/>
      <c r="AM42" s="24">
        <f t="shared" si="11"/>
        <v>0</v>
      </c>
      <c r="AN42" s="54"/>
      <c r="AO42" s="54"/>
      <c r="AP42" s="213">
        <f t="shared" si="12"/>
        <v>0</v>
      </c>
      <c r="AQ42" s="54"/>
      <c r="AR42" s="54"/>
      <c r="AS42" s="213">
        <f t="shared" si="13"/>
        <v>0</v>
      </c>
      <c r="AT42" s="54"/>
      <c r="AU42" s="54"/>
      <c r="AV42" s="213">
        <f t="shared" si="14"/>
        <v>0</v>
      </c>
      <c r="AW42" s="54"/>
      <c r="AX42" s="54"/>
      <c r="AY42" s="213">
        <f t="shared" si="15"/>
        <v>0</v>
      </c>
      <c r="AZ42" s="54"/>
      <c r="BA42" s="24">
        <f t="shared" si="16"/>
        <v>0</v>
      </c>
      <c r="BB42" s="201"/>
      <c r="BC42" s="201"/>
      <c r="BD42" s="213">
        <f t="shared" si="17"/>
        <v>0</v>
      </c>
      <c r="BE42" s="201"/>
      <c r="BF42" s="201"/>
      <c r="BG42" s="213">
        <f t="shared" si="18"/>
        <v>0</v>
      </c>
      <c r="BH42" s="201"/>
      <c r="BI42" s="24">
        <f t="shared" si="19"/>
        <v>0</v>
      </c>
      <c r="BJ42" s="54"/>
      <c r="BK42" s="54"/>
      <c r="BL42" s="213">
        <f t="shared" si="20"/>
        <v>0</v>
      </c>
      <c r="BM42" s="54"/>
      <c r="BN42" s="54"/>
      <c r="BO42" s="213">
        <f t="shared" si="21"/>
        <v>0</v>
      </c>
      <c r="BP42" s="54"/>
      <c r="BQ42" s="25">
        <f t="shared" si="22"/>
        <v>0</v>
      </c>
      <c r="BR42" s="214"/>
      <c r="BS42" s="11" t="str">
        <f>IF(ISBLANK('ÁREA MEJORA COMPETENCIAL'!R42),"",(IF(ISERROR('ÁREA MEJORA COMPETENCIAL'!R42),"",('ÁREA MEJORA COMPETENCIAL'!X42)*3.3333333)))</f>
        <v/>
      </c>
      <c r="BT42" s="5" t="str">
        <f>IF(ISBLANK('ÁREA MEJORA COMPETENCIAL'!R42),"",(MROUND(BS42,4)))</f>
        <v/>
      </c>
      <c r="BU42" s="8" t="str">
        <f>(IF('ÁREA MEJORA COMPETENCIAL'!X42=21,70,IF('ÁREA MEJORA COMPETENCIAL'!X42=20,66,IF('ÁREA MEJORA COMPETENCIAL'!X42=19,63,IF('ÁREA MEJORA COMPETENCIAL'!X42&lt;=2,"",BT42)))))</f>
        <v/>
      </c>
      <c r="BV42" s="26">
        <f t="shared" si="23"/>
        <v>0</v>
      </c>
      <c r="BW42" s="69" t="str">
        <f>IF(ISBLANK('ÁREA MEJORA COMPETENCIAL'!R42),"",IF(BU42="","",BV42-BU42))</f>
        <v/>
      </c>
      <c r="BX42" s="224" t="str">
        <f>IF(ISBLANK('ÁREA MEJORA COMPETENCIAL'!R42),"",IF(BU42="","VER RESULTADOS",BV42/BU42))</f>
        <v/>
      </c>
      <c r="BY42" s="135"/>
    </row>
    <row r="43" spans="1:77" s="99" customFormat="1" ht="18" customHeight="1" x14ac:dyDescent="0.3">
      <c r="A43" s="400" t="str">
        <f>IF(ISBLANK('ÁREA MEJORA COMPETENCIAL'!A43),"",'ÁREA MEJORA COMPETENCIAL'!A43:B43)</f>
        <v/>
      </c>
      <c r="B43" s="400"/>
      <c r="C43" s="181" t="str">
        <f>IF(ISBLANK('ÁREA MEJORA COMPETENCIAL'!C43),"",'ÁREA MEJORA COMPETENCIAL'!C43)</f>
        <v/>
      </c>
      <c r="D43" s="16" t="str">
        <f>IF(ISBLANK('ÁREA MEJORA COMPETENCIAL'!D43),"",'ÁREA MEJORA COMPETENCIAL'!D43)</f>
        <v/>
      </c>
      <c r="E43" s="68"/>
      <c r="F43" s="205"/>
      <c r="G43" s="205"/>
      <c r="H43" s="54"/>
      <c r="I43" s="54"/>
      <c r="J43" s="54"/>
      <c r="K43" s="24">
        <f t="shared" si="1"/>
        <v>0</v>
      </c>
      <c r="L43" s="54"/>
      <c r="M43" s="54"/>
      <c r="N43" s="213">
        <f t="shared" si="2"/>
        <v>0</v>
      </c>
      <c r="O43" s="54"/>
      <c r="P43" s="54"/>
      <c r="Q43" s="213">
        <f t="shared" si="3"/>
        <v>0</v>
      </c>
      <c r="R43" s="54"/>
      <c r="S43" s="54"/>
      <c r="T43" s="213">
        <f t="shared" si="4"/>
        <v>0</v>
      </c>
      <c r="U43" s="54"/>
      <c r="V43" s="54"/>
      <c r="W43" s="213">
        <f t="shared" si="5"/>
        <v>0</v>
      </c>
      <c r="X43" s="54"/>
      <c r="Y43" s="24">
        <f t="shared" si="6"/>
        <v>0</v>
      </c>
      <c r="Z43" s="54"/>
      <c r="AA43" s="54"/>
      <c r="AB43" s="213">
        <f t="shared" si="7"/>
        <v>0</v>
      </c>
      <c r="AC43" s="54"/>
      <c r="AD43" s="54"/>
      <c r="AE43" s="213">
        <f t="shared" si="8"/>
        <v>0</v>
      </c>
      <c r="AF43" s="54"/>
      <c r="AG43" s="54"/>
      <c r="AH43" s="213">
        <f t="shared" si="9"/>
        <v>0</v>
      </c>
      <c r="AI43" s="54"/>
      <c r="AJ43" s="54"/>
      <c r="AK43" s="213">
        <f t="shared" si="10"/>
        <v>0</v>
      </c>
      <c r="AL43" s="54"/>
      <c r="AM43" s="24">
        <f t="shared" si="11"/>
        <v>0</v>
      </c>
      <c r="AN43" s="54"/>
      <c r="AO43" s="54"/>
      <c r="AP43" s="213">
        <f t="shared" si="12"/>
        <v>0</v>
      </c>
      <c r="AQ43" s="54"/>
      <c r="AR43" s="54"/>
      <c r="AS43" s="213">
        <f t="shared" si="13"/>
        <v>0</v>
      </c>
      <c r="AT43" s="54"/>
      <c r="AU43" s="54"/>
      <c r="AV43" s="213">
        <f t="shared" si="14"/>
        <v>0</v>
      </c>
      <c r="AW43" s="54"/>
      <c r="AX43" s="54"/>
      <c r="AY43" s="213">
        <f t="shared" si="15"/>
        <v>0</v>
      </c>
      <c r="AZ43" s="54"/>
      <c r="BA43" s="24">
        <f t="shared" si="16"/>
        <v>0</v>
      </c>
      <c r="BB43" s="201"/>
      <c r="BC43" s="201"/>
      <c r="BD43" s="213">
        <f t="shared" si="17"/>
        <v>0</v>
      </c>
      <c r="BE43" s="201"/>
      <c r="BF43" s="201"/>
      <c r="BG43" s="213">
        <f t="shared" si="18"/>
        <v>0</v>
      </c>
      <c r="BH43" s="201"/>
      <c r="BI43" s="24">
        <f t="shared" si="19"/>
        <v>0</v>
      </c>
      <c r="BJ43" s="54"/>
      <c r="BK43" s="54"/>
      <c r="BL43" s="213">
        <f t="shared" si="20"/>
        <v>0</v>
      </c>
      <c r="BM43" s="54"/>
      <c r="BN43" s="54"/>
      <c r="BO43" s="213">
        <f t="shared" si="21"/>
        <v>0</v>
      </c>
      <c r="BP43" s="54"/>
      <c r="BQ43" s="25">
        <f t="shared" si="22"/>
        <v>0</v>
      </c>
      <c r="BR43" s="214"/>
      <c r="BS43" s="11" t="str">
        <f>IF(ISBLANK('ÁREA MEJORA COMPETENCIAL'!R43),"",(IF(ISERROR('ÁREA MEJORA COMPETENCIAL'!R43),"",('ÁREA MEJORA COMPETENCIAL'!X43)*3.3333333)))</f>
        <v/>
      </c>
      <c r="BT43" s="5" t="str">
        <f>IF(ISBLANK('ÁREA MEJORA COMPETENCIAL'!R43),"",(MROUND(BS43,4)))</f>
        <v/>
      </c>
      <c r="BU43" s="8" t="str">
        <f>(IF('ÁREA MEJORA COMPETENCIAL'!X43=21,70,IF('ÁREA MEJORA COMPETENCIAL'!X43=20,66,IF('ÁREA MEJORA COMPETENCIAL'!X43=19,63,IF('ÁREA MEJORA COMPETENCIAL'!X43&lt;=2,"",BT43)))))</f>
        <v/>
      </c>
      <c r="BV43" s="26">
        <f t="shared" si="23"/>
        <v>0</v>
      </c>
      <c r="BW43" s="69" t="str">
        <f>IF(ISBLANK('ÁREA MEJORA COMPETENCIAL'!R43),"",IF(BU43="","",BV43-BU43))</f>
        <v/>
      </c>
      <c r="BX43" s="224" t="str">
        <f>IF(ISBLANK('ÁREA MEJORA COMPETENCIAL'!R43),"",IF(BU43="","VER RESULTADOS",BV43/BU43))</f>
        <v/>
      </c>
      <c r="BY43" s="135"/>
    </row>
    <row r="44" spans="1:77" s="99" customFormat="1" ht="18" customHeight="1" x14ac:dyDescent="0.3">
      <c r="A44" s="400" t="str">
        <f>IF(ISBLANK('ÁREA MEJORA COMPETENCIAL'!A44),"",'ÁREA MEJORA COMPETENCIAL'!A44:B44)</f>
        <v/>
      </c>
      <c r="B44" s="400"/>
      <c r="C44" s="181" t="str">
        <f>IF(ISBLANK('ÁREA MEJORA COMPETENCIAL'!C44),"",'ÁREA MEJORA COMPETENCIAL'!C44)</f>
        <v/>
      </c>
      <c r="D44" s="16" t="str">
        <f>IF(ISBLANK('ÁREA MEJORA COMPETENCIAL'!D44),"",'ÁREA MEJORA COMPETENCIAL'!D44)</f>
        <v/>
      </c>
      <c r="E44" s="68"/>
      <c r="F44" s="205"/>
      <c r="G44" s="205"/>
      <c r="H44" s="54"/>
      <c r="I44" s="54"/>
      <c r="J44" s="54"/>
      <c r="K44" s="24">
        <f t="shared" si="1"/>
        <v>0</v>
      </c>
      <c r="L44" s="54"/>
      <c r="M44" s="54"/>
      <c r="N44" s="213">
        <f t="shared" si="2"/>
        <v>0</v>
      </c>
      <c r="O44" s="54"/>
      <c r="P44" s="54"/>
      <c r="Q44" s="213">
        <f t="shared" si="3"/>
        <v>0</v>
      </c>
      <c r="R44" s="54"/>
      <c r="S44" s="54"/>
      <c r="T44" s="213">
        <f t="shared" si="4"/>
        <v>0</v>
      </c>
      <c r="U44" s="54"/>
      <c r="V44" s="54"/>
      <c r="W44" s="213">
        <f t="shared" si="5"/>
        <v>0</v>
      </c>
      <c r="X44" s="54"/>
      <c r="Y44" s="24">
        <f t="shared" si="6"/>
        <v>0</v>
      </c>
      <c r="Z44" s="54"/>
      <c r="AA44" s="54"/>
      <c r="AB44" s="213">
        <f t="shared" si="7"/>
        <v>0</v>
      </c>
      <c r="AC44" s="54"/>
      <c r="AD44" s="54"/>
      <c r="AE44" s="213">
        <f t="shared" si="8"/>
        <v>0</v>
      </c>
      <c r="AF44" s="54"/>
      <c r="AG44" s="54"/>
      <c r="AH44" s="213">
        <f t="shared" si="9"/>
        <v>0</v>
      </c>
      <c r="AI44" s="54"/>
      <c r="AJ44" s="54"/>
      <c r="AK44" s="213">
        <f t="shared" si="10"/>
        <v>0</v>
      </c>
      <c r="AL44" s="54"/>
      <c r="AM44" s="24">
        <f t="shared" si="11"/>
        <v>0</v>
      </c>
      <c r="AN44" s="54"/>
      <c r="AO44" s="54"/>
      <c r="AP44" s="213">
        <f t="shared" si="12"/>
        <v>0</v>
      </c>
      <c r="AQ44" s="54"/>
      <c r="AR44" s="54"/>
      <c r="AS44" s="213">
        <f t="shared" si="13"/>
        <v>0</v>
      </c>
      <c r="AT44" s="54"/>
      <c r="AU44" s="54"/>
      <c r="AV44" s="213">
        <f t="shared" si="14"/>
        <v>0</v>
      </c>
      <c r="AW44" s="54"/>
      <c r="AX44" s="54"/>
      <c r="AY44" s="213">
        <f t="shared" si="15"/>
        <v>0</v>
      </c>
      <c r="AZ44" s="54"/>
      <c r="BA44" s="24">
        <f t="shared" si="16"/>
        <v>0</v>
      </c>
      <c r="BB44" s="201"/>
      <c r="BC44" s="201"/>
      <c r="BD44" s="213">
        <f t="shared" si="17"/>
        <v>0</v>
      </c>
      <c r="BE44" s="201"/>
      <c r="BF44" s="201"/>
      <c r="BG44" s="213">
        <f t="shared" si="18"/>
        <v>0</v>
      </c>
      <c r="BH44" s="201"/>
      <c r="BI44" s="24">
        <f t="shared" si="19"/>
        <v>0</v>
      </c>
      <c r="BJ44" s="54"/>
      <c r="BK44" s="54"/>
      <c r="BL44" s="213">
        <f t="shared" si="20"/>
        <v>0</v>
      </c>
      <c r="BM44" s="54"/>
      <c r="BN44" s="54"/>
      <c r="BO44" s="213">
        <f t="shared" si="21"/>
        <v>0</v>
      </c>
      <c r="BP44" s="54"/>
      <c r="BQ44" s="25">
        <f t="shared" si="22"/>
        <v>0</v>
      </c>
      <c r="BR44" s="214"/>
      <c r="BS44" s="11" t="str">
        <f>IF(ISBLANK('ÁREA MEJORA COMPETENCIAL'!R44),"",(IF(ISERROR('ÁREA MEJORA COMPETENCIAL'!R44),"",('ÁREA MEJORA COMPETENCIAL'!X44)*3.3333333)))</f>
        <v/>
      </c>
      <c r="BT44" s="5" t="str">
        <f>IF(ISBLANK('ÁREA MEJORA COMPETENCIAL'!R44),"",(MROUND(BS44,4)))</f>
        <v/>
      </c>
      <c r="BU44" s="8" t="str">
        <f>(IF('ÁREA MEJORA COMPETENCIAL'!X44=21,70,IF('ÁREA MEJORA COMPETENCIAL'!X44=20,66,IF('ÁREA MEJORA COMPETENCIAL'!X44=19,63,IF('ÁREA MEJORA COMPETENCIAL'!X44&lt;=2,"",BT44)))))</f>
        <v/>
      </c>
      <c r="BV44" s="26">
        <f t="shared" si="23"/>
        <v>0</v>
      </c>
      <c r="BW44" s="69" t="str">
        <f>IF(ISBLANK('ÁREA MEJORA COMPETENCIAL'!R44),"",IF(BU44="","",BV44-BU44))</f>
        <v/>
      </c>
      <c r="BX44" s="224" t="str">
        <f>IF(ISBLANK('ÁREA MEJORA COMPETENCIAL'!R44),"",IF(BU44="","VER RESULTADOS",BV44/BU44))</f>
        <v/>
      </c>
      <c r="BY44" s="135"/>
    </row>
    <row r="45" spans="1:77" s="99" customFormat="1" ht="18" customHeight="1" x14ac:dyDescent="0.3">
      <c r="A45" s="400" t="str">
        <f>IF(ISBLANK('ÁREA MEJORA COMPETENCIAL'!A45),"",'ÁREA MEJORA COMPETENCIAL'!A45:B45)</f>
        <v/>
      </c>
      <c r="B45" s="400"/>
      <c r="C45" s="181" t="str">
        <f>IF(ISBLANK('ÁREA MEJORA COMPETENCIAL'!C45),"",'ÁREA MEJORA COMPETENCIAL'!C45)</f>
        <v/>
      </c>
      <c r="D45" s="16" t="str">
        <f>IF(ISBLANK('ÁREA MEJORA COMPETENCIAL'!D45),"",'ÁREA MEJORA COMPETENCIAL'!D45)</f>
        <v/>
      </c>
      <c r="E45" s="68"/>
      <c r="F45" s="205"/>
      <c r="G45" s="205"/>
      <c r="H45" s="54"/>
      <c r="I45" s="54"/>
      <c r="J45" s="54"/>
      <c r="K45" s="24">
        <f t="shared" si="1"/>
        <v>0</v>
      </c>
      <c r="L45" s="54"/>
      <c r="M45" s="54"/>
      <c r="N45" s="213">
        <f t="shared" si="2"/>
        <v>0</v>
      </c>
      <c r="O45" s="54"/>
      <c r="P45" s="54"/>
      <c r="Q45" s="213">
        <f t="shared" si="3"/>
        <v>0</v>
      </c>
      <c r="R45" s="54"/>
      <c r="S45" s="54"/>
      <c r="T45" s="213">
        <f t="shared" si="4"/>
        <v>0</v>
      </c>
      <c r="U45" s="54"/>
      <c r="V45" s="54"/>
      <c r="W45" s="213">
        <f t="shared" si="5"/>
        <v>0</v>
      </c>
      <c r="X45" s="54"/>
      <c r="Y45" s="24">
        <f t="shared" si="6"/>
        <v>0</v>
      </c>
      <c r="Z45" s="54"/>
      <c r="AA45" s="54"/>
      <c r="AB45" s="213">
        <f t="shared" si="7"/>
        <v>0</v>
      </c>
      <c r="AC45" s="54"/>
      <c r="AD45" s="54"/>
      <c r="AE45" s="213">
        <f t="shared" si="8"/>
        <v>0</v>
      </c>
      <c r="AF45" s="54"/>
      <c r="AG45" s="54"/>
      <c r="AH45" s="213">
        <f t="shared" si="9"/>
        <v>0</v>
      </c>
      <c r="AI45" s="54"/>
      <c r="AJ45" s="54"/>
      <c r="AK45" s="213">
        <f t="shared" si="10"/>
        <v>0</v>
      </c>
      <c r="AL45" s="54"/>
      <c r="AM45" s="24">
        <f t="shared" si="11"/>
        <v>0</v>
      </c>
      <c r="AN45" s="54"/>
      <c r="AO45" s="54"/>
      <c r="AP45" s="213">
        <f t="shared" si="12"/>
        <v>0</v>
      </c>
      <c r="AQ45" s="54"/>
      <c r="AR45" s="54"/>
      <c r="AS45" s="213">
        <f t="shared" si="13"/>
        <v>0</v>
      </c>
      <c r="AT45" s="54"/>
      <c r="AU45" s="54"/>
      <c r="AV45" s="213">
        <f t="shared" si="14"/>
        <v>0</v>
      </c>
      <c r="AW45" s="54"/>
      <c r="AX45" s="54"/>
      <c r="AY45" s="213">
        <f t="shared" si="15"/>
        <v>0</v>
      </c>
      <c r="AZ45" s="54"/>
      <c r="BA45" s="24">
        <f t="shared" si="16"/>
        <v>0</v>
      </c>
      <c r="BB45" s="201"/>
      <c r="BC45" s="201"/>
      <c r="BD45" s="213">
        <f t="shared" si="17"/>
        <v>0</v>
      </c>
      <c r="BE45" s="201"/>
      <c r="BF45" s="201"/>
      <c r="BG45" s="213">
        <f t="shared" si="18"/>
        <v>0</v>
      </c>
      <c r="BH45" s="201"/>
      <c r="BI45" s="24">
        <f t="shared" si="19"/>
        <v>0</v>
      </c>
      <c r="BJ45" s="54"/>
      <c r="BK45" s="54"/>
      <c r="BL45" s="213">
        <f t="shared" si="20"/>
        <v>0</v>
      </c>
      <c r="BM45" s="54"/>
      <c r="BN45" s="54"/>
      <c r="BO45" s="213">
        <f t="shared" si="21"/>
        <v>0</v>
      </c>
      <c r="BP45" s="54"/>
      <c r="BQ45" s="25">
        <f t="shared" si="22"/>
        <v>0</v>
      </c>
      <c r="BR45" s="214"/>
      <c r="BS45" s="11" t="str">
        <f>IF(ISBLANK('ÁREA MEJORA COMPETENCIAL'!R45),"",(IF(ISERROR('ÁREA MEJORA COMPETENCIAL'!R45),"",('ÁREA MEJORA COMPETENCIAL'!X45)*3.3333333)))</f>
        <v/>
      </c>
      <c r="BT45" s="5" t="str">
        <f>IF(ISBLANK('ÁREA MEJORA COMPETENCIAL'!R45),"",(MROUND(BS45,4)))</f>
        <v/>
      </c>
      <c r="BU45" s="8" t="str">
        <f>(IF('ÁREA MEJORA COMPETENCIAL'!X45=21,70,IF('ÁREA MEJORA COMPETENCIAL'!X45=20,66,IF('ÁREA MEJORA COMPETENCIAL'!X45=19,63,IF('ÁREA MEJORA COMPETENCIAL'!X45&lt;=2,"",BT45)))))</f>
        <v/>
      </c>
      <c r="BV45" s="26">
        <f t="shared" si="23"/>
        <v>0</v>
      </c>
      <c r="BW45" s="69" t="str">
        <f>IF(ISBLANK('ÁREA MEJORA COMPETENCIAL'!R45),"",IF(BU45="","",BV45-BU45))</f>
        <v/>
      </c>
      <c r="BX45" s="224" t="str">
        <f>IF(ISBLANK('ÁREA MEJORA COMPETENCIAL'!R45),"",IF(BU45="","VER RESULTADOS",BV45/BU45))</f>
        <v/>
      </c>
      <c r="BY45" s="135"/>
    </row>
    <row r="46" spans="1:77" s="99" customFormat="1" ht="18" customHeight="1" x14ac:dyDescent="0.3">
      <c r="A46" s="400" t="str">
        <f>IF(ISBLANK('ÁREA MEJORA COMPETENCIAL'!A46),"",'ÁREA MEJORA COMPETENCIAL'!A46:B46)</f>
        <v/>
      </c>
      <c r="B46" s="400"/>
      <c r="C46" s="181" t="str">
        <f>IF(ISBLANK('ÁREA MEJORA COMPETENCIAL'!C46),"",'ÁREA MEJORA COMPETENCIAL'!C46)</f>
        <v/>
      </c>
      <c r="D46" s="16" t="str">
        <f>IF(ISBLANK('ÁREA MEJORA COMPETENCIAL'!D46),"",'ÁREA MEJORA COMPETENCIAL'!D46)</f>
        <v/>
      </c>
      <c r="E46" s="68"/>
      <c r="F46" s="205"/>
      <c r="G46" s="205"/>
      <c r="H46" s="54"/>
      <c r="I46" s="54"/>
      <c r="J46" s="54"/>
      <c r="K46" s="24">
        <f t="shared" si="1"/>
        <v>0</v>
      </c>
      <c r="L46" s="54"/>
      <c r="M46" s="54"/>
      <c r="N46" s="213">
        <f t="shared" si="2"/>
        <v>0</v>
      </c>
      <c r="O46" s="54"/>
      <c r="P46" s="54"/>
      <c r="Q46" s="213">
        <f t="shared" si="3"/>
        <v>0</v>
      </c>
      <c r="R46" s="54"/>
      <c r="S46" s="54"/>
      <c r="T46" s="213">
        <f t="shared" si="4"/>
        <v>0</v>
      </c>
      <c r="U46" s="54"/>
      <c r="V46" s="54"/>
      <c r="W46" s="213">
        <f t="shared" si="5"/>
        <v>0</v>
      </c>
      <c r="X46" s="54"/>
      <c r="Y46" s="24">
        <f t="shared" si="6"/>
        <v>0</v>
      </c>
      <c r="Z46" s="54"/>
      <c r="AA46" s="54"/>
      <c r="AB46" s="213">
        <f t="shared" si="7"/>
        <v>0</v>
      </c>
      <c r="AC46" s="54"/>
      <c r="AD46" s="54"/>
      <c r="AE46" s="213">
        <f t="shared" si="8"/>
        <v>0</v>
      </c>
      <c r="AF46" s="54"/>
      <c r="AG46" s="54"/>
      <c r="AH46" s="213">
        <f t="shared" si="9"/>
        <v>0</v>
      </c>
      <c r="AI46" s="54"/>
      <c r="AJ46" s="54"/>
      <c r="AK46" s="213">
        <f t="shared" si="10"/>
        <v>0</v>
      </c>
      <c r="AL46" s="54"/>
      <c r="AM46" s="24">
        <f t="shared" si="11"/>
        <v>0</v>
      </c>
      <c r="AN46" s="54"/>
      <c r="AO46" s="54"/>
      <c r="AP46" s="213">
        <f t="shared" si="12"/>
        <v>0</v>
      </c>
      <c r="AQ46" s="54"/>
      <c r="AR46" s="54"/>
      <c r="AS46" s="213">
        <f t="shared" si="13"/>
        <v>0</v>
      </c>
      <c r="AT46" s="54"/>
      <c r="AU46" s="54"/>
      <c r="AV46" s="213">
        <f t="shared" si="14"/>
        <v>0</v>
      </c>
      <c r="AW46" s="54"/>
      <c r="AX46" s="54"/>
      <c r="AY46" s="213">
        <f t="shared" si="15"/>
        <v>0</v>
      </c>
      <c r="AZ46" s="54"/>
      <c r="BA46" s="24">
        <f t="shared" si="16"/>
        <v>0</v>
      </c>
      <c r="BB46" s="201"/>
      <c r="BC46" s="201"/>
      <c r="BD46" s="213">
        <f t="shared" si="17"/>
        <v>0</v>
      </c>
      <c r="BE46" s="201"/>
      <c r="BF46" s="201"/>
      <c r="BG46" s="213">
        <f t="shared" si="18"/>
        <v>0</v>
      </c>
      <c r="BH46" s="201"/>
      <c r="BI46" s="24">
        <f t="shared" si="19"/>
        <v>0</v>
      </c>
      <c r="BJ46" s="54"/>
      <c r="BK46" s="54"/>
      <c r="BL46" s="213">
        <f t="shared" si="20"/>
        <v>0</v>
      </c>
      <c r="BM46" s="54"/>
      <c r="BN46" s="54"/>
      <c r="BO46" s="213">
        <f t="shared" si="21"/>
        <v>0</v>
      </c>
      <c r="BP46" s="54"/>
      <c r="BQ46" s="25">
        <f t="shared" si="22"/>
        <v>0</v>
      </c>
      <c r="BR46" s="214"/>
      <c r="BS46" s="11" t="str">
        <f>IF(ISBLANK('ÁREA MEJORA COMPETENCIAL'!R46),"",(IF(ISERROR('ÁREA MEJORA COMPETENCIAL'!R46),"",('ÁREA MEJORA COMPETENCIAL'!X46)*3.3333333)))</f>
        <v/>
      </c>
      <c r="BT46" s="5" t="str">
        <f>IF(ISBLANK('ÁREA MEJORA COMPETENCIAL'!R46),"",(MROUND(BS46,4)))</f>
        <v/>
      </c>
      <c r="BU46" s="8" t="str">
        <f>(IF('ÁREA MEJORA COMPETENCIAL'!X46=21,70,IF('ÁREA MEJORA COMPETENCIAL'!X46=20,66,IF('ÁREA MEJORA COMPETENCIAL'!X46=19,63,IF('ÁREA MEJORA COMPETENCIAL'!X46&lt;=2,"",BT46)))))</f>
        <v/>
      </c>
      <c r="BV46" s="26">
        <f t="shared" si="23"/>
        <v>0</v>
      </c>
      <c r="BW46" s="69" t="str">
        <f>IF(ISBLANK('ÁREA MEJORA COMPETENCIAL'!R46),"",IF(BU46="","",BV46-BU46))</f>
        <v/>
      </c>
      <c r="BX46" s="224" t="str">
        <f>IF(ISBLANK('ÁREA MEJORA COMPETENCIAL'!R46),"",IF(BU46="","VER RESULTADOS",BV46/BU46))</f>
        <v/>
      </c>
      <c r="BY46" s="135"/>
    </row>
    <row r="47" spans="1:77" s="99" customFormat="1" ht="18" customHeight="1" x14ac:dyDescent="0.3">
      <c r="A47" s="400" t="str">
        <f>IF(ISBLANK('ÁREA MEJORA COMPETENCIAL'!A47),"",'ÁREA MEJORA COMPETENCIAL'!A47:B47)</f>
        <v/>
      </c>
      <c r="B47" s="400"/>
      <c r="C47" s="181" t="str">
        <f>IF(ISBLANK('ÁREA MEJORA COMPETENCIAL'!C47),"",'ÁREA MEJORA COMPETENCIAL'!C47)</f>
        <v/>
      </c>
      <c r="D47" s="16" t="str">
        <f>IF(ISBLANK('ÁREA MEJORA COMPETENCIAL'!D47),"",'ÁREA MEJORA COMPETENCIAL'!D47)</f>
        <v/>
      </c>
      <c r="E47" s="68"/>
      <c r="F47" s="205"/>
      <c r="G47" s="205"/>
      <c r="H47" s="54"/>
      <c r="I47" s="54"/>
      <c r="J47" s="54"/>
      <c r="K47" s="24">
        <f t="shared" si="1"/>
        <v>0</v>
      </c>
      <c r="L47" s="54"/>
      <c r="M47" s="54"/>
      <c r="N47" s="213">
        <f t="shared" si="2"/>
        <v>0</v>
      </c>
      <c r="O47" s="54"/>
      <c r="P47" s="54"/>
      <c r="Q47" s="213">
        <f t="shared" si="3"/>
        <v>0</v>
      </c>
      <c r="R47" s="54"/>
      <c r="S47" s="54"/>
      <c r="T47" s="213">
        <f t="shared" si="4"/>
        <v>0</v>
      </c>
      <c r="U47" s="54"/>
      <c r="V47" s="54"/>
      <c r="W47" s="213">
        <f t="shared" si="5"/>
        <v>0</v>
      </c>
      <c r="X47" s="54"/>
      <c r="Y47" s="24">
        <f t="shared" si="6"/>
        <v>0</v>
      </c>
      <c r="Z47" s="54"/>
      <c r="AA47" s="54"/>
      <c r="AB47" s="213">
        <f t="shared" si="7"/>
        <v>0</v>
      </c>
      <c r="AC47" s="54"/>
      <c r="AD47" s="54"/>
      <c r="AE47" s="213">
        <f t="shared" si="8"/>
        <v>0</v>
      </c>
      <c r="AF47" s="54"/>
      <c r="AG47" s="54"/>
      <c r="AH47" s="213">
        <f t="shared" si="9"/>
        <v>0</v>
      </c>
      <c r="AI47" s="54"/>
      <c r="AJ47" s="54"/>
      <c r="AK47" s="213">
        <f t="shared" si="10"/>
        <v>0</v>
      </c>
      <c r="AL47" s="54"/>
      <c r="AM47" s="24">
        <f t="shared" si="11"/>
        <v>0</v>
      </c>
      <c r="AN47" s="54"/>
      <c r="AO47" s="54"/>
      <c r="AP47" s="213">
        <f t="shared" si="12"/>
        <v>0</v>
      </c>
      <c r="AQ47" s="54"/>
      <c r="AR47" s="54"/>
      <c r="AS47" s="213">
        <f t="shared" si="13"/>
        <v>0</v>
      </c>
      <c r="AT47" s="54"/>
      <c r="AU47" s="54"/>
      <c r="AV47" s="213">
        <f t="shared" si="14"/>
        <v>0</v>
      </c>
      <c r="AW47" s="54"/>
      <c r="AX47" s="54"/>
      <c r="AY47" s="213">
        <f t="shared" si="15"/>
        <v>0</v>
      </c>
      <c r="AZ47" s="54"/>
      <c r="BA47" s="24">
        <f t="shared" si="16"/>
        <v>0</v>
      </c>
      <c r="BB47" s="201"/>
      <c r="BC47" s="201"/>
      <c r="BD47" s="213">
        <f t="shared" si="17"/>
        <v>0</v>
      </c>
      <c r="BE47" s="201"/>
      <c r="BF47" s="201"/>
      <c r="BG47" s="213">
        <f t="shared" si="18"/>
        <v>0</v>
      </c>
      <c r="BH47" s="201"/>
      <c r="BI47" s="24">
        <f t="shared" si="19"/>
        <v>0</v>
      </c>
      <c r="BJ47" s="54"/>
      <c r="BK47" s="54"/>
      <c r="BL47" s="213">
        <f t="shared" si="20"/>
        <v>0</v>
      </c>
      <c r="BM47" s="54"/>
      <c r="BN47" s="54"/>
      <c r="BO47" s="213">
        <f t="shared" si="21"/>
        <v>0</v>
      </c>
      <c r="BP47" s="54"/>
      <c r="BQ47" s="25">
        <f t="shared" si="22"/>
        <v>0</v>
      </c>
      <c r="BR47" s="214"/>
      <c r="BS47" s="11" t="str">
        <f>IF(ISBLANK('ÁREA MEJORA COMPETENCIAL'!R47),"",(IF(ISERROR('ÁREA MEJORA COMPETENCIAL'!R47),"",('ÁREA MEJORA COMPETENCIAL'!X47)*3.3333333)))</f>
        <v/>
      </c>
      <c r="BT47" s="5" t="str">
        <f>IF(ISBLANK('ÁREA MEJORA COMPETENCIAL'!R47),"",(MROUND(BS47,4)))</f>
        <v/>
      </c>
      <c r="BU47" s="8" t="str">
        <f>(IF('ÁREA MEJORA COMPETENCIAL'!X47=21,70,IF('ÁREA MEJORA COMPETENCIAL'!X47=20,66,IF('ÁREA MEJORA COMPETENCIAL'!X47=19,63,IF('ÁREA MEJORA COMPETENCIAL'!X47&lt;=2,"",BT47)))))</f>
        <v/>
      </c>
      <c r="BV47" s="26">
        <f t="shared" si="23"/>
        <v>0</v>
      </c>
      <c r="BW47" s="69" t="str">
        <f>IF(ISBLANK('ÁREA MEJORA COMPETENCIAL'!R47),"",IF(BU47="","",BV47-BU47))</f>
        <v/>
      </c>
      <c r="BX47" s="224" t="str">
        <f>IF(ISBLANK('ÁREA MEJORA COMPETENCIAL'!R47),"",IF(BU47="","VER RESULTADOS",BV47/BU47))</f>
        <v/>
      </c>
      <c r="BY47" s="135"/>
    </row>
    <row r="48" spans="1:77" s="99" customFormat="1" ht="18" customHeight="1" x14ac:dyDescent="0.3">
      <c r="A48" s="400" t="str">
        <f>IF(ISBLANK('ÁREA MEJORA COMPETENCIAL'!A48),"",'ÁREA MEJORA COMPETENCIAL'!A48:B48)</f>
        <v/>
      </c>
      <c r="B48" s="400"/>
      <c r="C48" s="181" t="str">
        <f>IF(ISBLANK('ÁREA MEJORA COMPETENCIAL'!C48),"",'ÁREA MEJORA COMPETENCIAL'!C48)</f>
        <v/>
      </c>
      <c r="D48" s="16" t="str">
        <f>IF(ISBLANK('ÁREA MEJORA COMPETENCIAL'!D48),"",'ÁREA MEJORA COMPETENCIAL'!D48)</f>
        <v/>
      </c>
      <c r="E48" s="68"/>
      <c r="F48" s="205"/>
      <c r="G48" s="205"/>
      <c r="H48" s="54"/>
      <c r="I48" s="54"/>
      <c r="J48" s="54"/>
      <c r="K48" s="24">
        <f t="shared" si="1"/>
        <v>0</v>
      </c>
      <c r="L48" s="54"/>
      <c r="M48" s="54"/>
      <c r="N48" s="213">
        <f t="shared" si="2"/>
        <v>0</v>
      </c>
      <c r="O48" s="54"/>
      <c r="P48" s="54"/>
      <c r="Q48" s="213">
        <f t="shared" si="3"/>
        <v>0</v>
      </c>
      <c r="R48" s="54"/>
      <c r="S48" s="54"/>
      <c r="T48" s="213">
        <f t="shared" si="4"/>
        <v>0</v>
      </c>
      <c r="U48" s="54"/>
      <c r="V48" s="54"/>
      <c r="W48" s="213">
        <f t="shared" si="5"/>
        <v>0</v>
      </c>
      <c r="X48" s="54"/>
      <c r="Y48" s="24">
        <f t="shared" si="6"/>
        <v>0</v>
      </c>
      <c r="Z48" s="54"/>
      <c r="AA48" s="54"/>
      <c r="AB48" s="213">
        <f t="shared" si="7"/>
        <v>0</v>
      </c>
      <c r="AC48" s="54"/>
      <c r="AD48" s="54"/>
      <c r="AE48" s="213">
        <f t="shared" si="8"/>
        <v>0</v>
      </c>
      <c r="AF48" s="54"/>
      <c r="AG48" s="54"/>
      <c r="AH48" s="213">
        <f t="shared" si="9"/>
        <v>0</v>
      </c>
      <c r="AI48" s="54"/>
      <c r="AJ48" s="54"/>
      <c r="AK48" s="213">
        <f t="shared" si="10"/>
        <v>0</v>
      </c>
      <c r="AL48" s="54"/>
      <c r="AM48" s="24">
        <f t="shared" si="11"/>
        <v>0</v>
      </c>
      <c r="AN48" s="54"/>
      <c r="AO48" s="54"/>
      <c r="AP48" s="213">
        <f t="shared" si="12"/>
        <v>0</v>
      </c>
      <c r="AQ48" s="54"/>
      <c r="AR48" s="54"/>
      <c r="AS48" s="213">
        <f t="shared" si="13"/>
        <v>0</v>
      </c>
      <c r="AT48" s="54"/>
      <c r="AU48" s="54"/>
      <c r="AV48" s="213">
        <f t="shared" si="14"/>
        <v>0</v>
      </c>
      <c r="AW48" s="54"/>
      <c r="AX48" s="54"/>
      <c r="AY48" s="213">
        <f t="shared" si="15"/>
        <v>0</v>
      </c>
      <c r="AZ48" s="54"/>
      <c r="BA48" s="24">
        <f t="shared" si="16"/>
        <v>0</v>
      </c>
      <c r="BB48" s="201"/>
      <c r="BC48" s="201"/>
      <c r="BD48" s="213">
        <f t="shared" si="17"/>
        <v>0</v>
      </c>
      <c r="BE48" s="201"/>
      <c r="BF48" s="201"/>
      <c r="BG48" s="213">
        <f t="shared" si="18"/>
        <v>0</v>
      </c>
      <c r="BH48" s="201"/>
      <c r="BI48" s="24">
        <f t="shared" si="19"/>
        <v>0</v>
      </c>
      <c r="BJ48" s="54"/>
      <c r="BK48" s="54"/>
      <c r="BL48" s="213">
        <f t="shared" si="20"/>
        <v>0</v>
      </c>
      <c r="BM48" s="54"/>
      <c r="BN48" s="54"/>
      <c r="BO48" s="213">
        <f t="shared" si="21"/>
        <v>0</v>
      </c>
      <c r="BP48" s="54"/>
      <c r="BQ48" s="25">
        <f t="shared" si="22"/>
        <v>0</v>
      </c>
      <c r="BR48" s="214"/>
      <c r="BS48" s="11" t="str">
        <f>IF(ISBLANK('ÁREA MEJORA COMPETENCIAL'!R48),"",(IF(ISERROR('ÁREA MEJORA COMPETENCIAL'!R48),"",('ÁREA MEJORA COMPETENCIAL'!X48)*3.3333333)))</f>
        <v/>
      </c>
      <c r="BT48" s="5" t="str">
        <f>IF(ISBLANK('ÁREA MEJORA COMPETENCIAL'!R48),"",(MROUND(BS48,4)))</f>
        <v/>
      </c>
      <c r="BU48" s="8" t="str">
        <f>(IF('ÁREA MEJORA COMPETENCIAL'!X48=21,70,IF('ÁREA MEJORA COMPETENCIAL'!X48=20,66,IF('ÁREA MEJORA COMPETENCIAL'!X48=19,63,IF('ÁREA MEJORA COMPETENCIAL'!X48&lt;=2,"",BT48)))))</f>
        <v/>
      </c>
      <c r="BV48" s="26">
        <f t="shared" si="23"/>
        <v>0</v>
      </c>
      <c r="BW48" s="69" t="str">
        <f>IF(ISBLANK('ÁREA MEJORA COMPETENCIAL'!R48),"",IF(BU48="","",BV48-BU48))</f>
        <v/>
      </c>
      <c r="BX48" s="224" t="str">
        <f>IF(ISBLANK('ÁREA MEJORA COMPETENCIAL'!R48),"",IF(BU48="","VER RESULTADOS",BV48/BU48))</f>
        <v/>
      </c>
      <c r="BY48" s="135"/>
    </row>
    <row r="49" spans="1:77" s="99" customFormat="1" ht="18" customHeight="1" x14ac:dyDescent="0.3">
      <c r="A49" s="400" t="str">
        <f>IF(ISBLANK('ÁREA MEJORA COMPETENCIAL'!A49),"",'ÁREA MEJORA COMPETENCIAL'!A49:B49)</f>
        <v/>
      </c>
      <c r="B49" s="400"/>
      <c r="C49" s="181" t="str">
        <f>IF(ISBLANK('ÁREA MEJORA COMPETENCIAL'!C49),"",'ÁREA MEJORA COMPETENCIAL'!C49)</f>
        <v/>
      </c>
      <c r="D49" s="16" t="str">
        <f>IF(ISBLANK('ÁREA MEJORA COMPETENCIAL'!D49),"",'ÁREA MEJORA COMPETENCIAL'!D49)</f>
        <v/>
      </c>
      <c r="E49" s="68"/>
      <c r="F49" s="205"/>
      <c r="G49" s="205"/>
      <c r="H49" s="54"/>
      <c r="I49" s="54"/>
      <c r="J49" s="54"/>
      <c r="K49" s="24">
        <f t="shared" si="1"/>
        <v>0</v>
      </c>
      <c r="L49" s="54"/>
      <c r="M49" s="54"/>
      <c r="N49" s="213">
        <f t="shared" si="2"/>
        <v>0</v>
      </c>
      <c r="O49" s="54"/>
      <c r="P49" s="54"/>
      <c r="Q49" s="213">
        <f t="shared" si="3"/>
        <v>0</v>
      </c>
      <c r="R49" s="54"/>
      <c r="S49" s="54"/>
      <c r="T49" s="213">
        <f t="shared" si="4"/>
        <v>0</v>
      </c>
      <c r="U49" s="54"/>
      <c r="V49" s="54"/>
      <c r="W49" s="213">
        <f t="shared" si="5"/>
        <v>0</v>
      </c>
      <c r="X49" s="54"/>
      <c r="Y49" s="24">
        <f t="shared" si="6"/>
        <v>0</v>
      </c>
      <c r="Z49" s="54"/>
      <c r="AA49" s="54"/>
      <c r="AB49" s="213">
        <f t="shared" si="7"/>
        <v>0</v>
      </c>
      <c r="AC49" s="54"/>
      <c r="AD49" s="54"/>
      <c r="AE49" s="213">
        <f t="shared" si="8"/>
        <v>0</v>
      </c>
      <c r="AF49" s="54"/>
      <c r="AG49" s="54"/>
      <c r="AH49" s="213">
        <f t="shared" si="9"/>
        <v>0</v>
      </c>
      <c r="AI49" s="54"/>
      <c r="AJ49" s="54"/>
      <c r="AK49" s="213">
        <f t="shared" si="10"/>
        <v>0</v>
      </c>
      <c r="AL49" s="54"/>
      <c r="AM49" s="24">
        <f t="shared" si="11"/>
        <v>0</v>
      </c>
      <c r="AN49" s="54"/>
      <c r="AO49" s="54"/>
      <c r="AP49" s="213">
        <f t="shared" si="12"/>
        <v>0</v>
      </c>
      <c r="AQ49" s="54"/>
      <c r="AR49" s="54"/>
      <c r="AS49" s="213">
        <f t="shared" si="13"/>
        <v>0</v>
      </c>
      <c r="AT49" s="54"/>
      <c r="AU49" s="54"/>
      <c r="AV49" s="213">
        <f t="shared" si="14"/>
        <v>0</v>
      </c>
      <c r="AW49" s="54"/>
      <c r="AX49" s="54"/>
      <c r="AY49" s="213">
        <f t="shared" si="15"/>
        <v>0</v>
      </c>
      <c r="AZ49" s="54"/>
      <c r="BA49" s="24">
        <f t="shared" si="16"/>
        <v>0</v>
      </c>
      <c r="BB49" s="201"/>
      <c r="BC49" s="201"/>
      <c r="BD49" s="213">
        <f t="shared" si="17"/>
        <v>0</v>
      </c>
      <c r="BE49" s="201"/>
      <c r="BF49" s="201"/>
      <c r="BG49" s="213">
        <f t="shared" si="18"/>
        <v>0</v>
      </c>
      <c r="BH49" s="201"/>
      <c r="BI49" s="24">
        <f t="shared" si="19"/>
        <v>0</v>
      </c>
      <c r="BJ49" s="54"/>
      <c r="BK49" s="54"/>
      <c r="BL49" s="213">
        <f t="shared" si="20"/>
        <v>0</v>
      </c>
      <c r="BM49" s="54"/>
      <c r="BN49" s="54"/>
      <c r="BO49" s="213">
        <f t="shared" si="21"/>
        <v>0</v>
      </c>
      <c r="BP49" s="54"/>
      <c r="BQ49" s="25">
        <f t="shared" si="22"/>
        <v>0</v>
      </c>
      <c r="BR49" s="214"/>
      <c r="BS49" s="11" t="str">
        <f>IF(ISBLANK('ÁREA MEJORA COMPETENCIAL'!R49),"",(IF(ISERROR('ÁREA MEJORA COMPETENCIAL'!R49),"",('ÁREA MEJORA COMPETENCIAL'!X49)*3.3333333)))</f>
        <v/>
      </c>
      <c r="BT49" s="5" t="str">
        <f>IF(ISBLANK('ÁREA MEJORA COMPETENCIAL'!R49),"",(MROUND(BS49,4)))</f>
        <v/>
      </c>
      <c r="BU49" s="8" t="str">
        <f>(IF('ÁREA MEJORA COMPETENCIAL'!X49=21,70,IF('ÁREA MEJORA COMPETENCIAL'!X49=20,66,IF('ÁREA MEJORA COMPETENCIAL'!X49=19,63,IF('ÁREA MEJORA COMPETENCIAL'!X49&lt;=2,"",BT49)))))</f>
        <v/>
      </c>
      <c r="BV49" s="26">
        <f t="shared" si="23"/>
        <v>0</v>
      </c>
      <c r="BW49" s="69" t="str">
        <f>IF(ISBLANK('ÁREA MEJORA COMPETENCIAL'!R49),"",IF(BU49="","",BV49-BU49))</f>
        <v/>
      </c>
      <c r="BX49" s="224" t="str">
        <f>IF(ISBLANK('ÁREA MEJORA COMPETENCIAL'!R49),"",IF(BU49="","VER RESULTADOS",BV49/BU49))</f>
        <v/>
      </c>
      <c r="BY49" s="135"/>
    </row>
    <row r="50" spans="1:77" s="99" customFormat="1" ht="18" customHeight="1" x14ac:dyDescent="0.3">
      <c r="A50" s="400" t="str">
        <f>IF(ISBLANK('ÁREA MEJORA COMPETENCIAL'!A50),"",'ÁREA MEJORA COMPETENCIAL'!A50:B50)</f>
        <v/>
      </c>
      <c r="B50" s="400"/>
      <c r="C50" s="181" t="str">
        <f>IF(ISBLANK('ÁREA MEJORA COMPETENCIAL'!C50),"",'ÁREA MEJORA COMPETENCIAL'!C50)</f>
        <v/>
      </c>
      <c r="D50" s="16" t="str">
        <f>IF(ISBLANK('ÁREA MEJORA COMPETENCIAL'!D50),"",'ÁREA MEJORA COMPETENCIAL'!D50)</f>
        <v/>
      </c>
      <c r="E50" s="68"/>
      <c r="F50" s="205"/>
      <c r="G50" s="205"/>
      <c r="H50" s="54"/>
      <c r="I50" s="54"/>
      <c r="J50" s="54"/>
      <c r="K50" s="24">
        <f t="shared" si="1"/>
        <v>0</v>
      </c>
      <c r="L50" s="54"/>
      <c r="M50" s="54"/>
      <c r="N50" s="213">
        <f t="shared" si="2"/>
        <v>0</v>
      </c>
      <c r="O50" s="54"/>
      <c r="P50" s="54"/>
      <c r="Q50" s="213">
        <f t="shared" si="3"/>
        <v>0</v>
      </c>
      <c r="R50" s="54"/>
      <c r="S50" s="54"/>
      <c r="T50" s="213">
        <f t="shared" si="4"/>
        <v>0</v>
      </c>
      <c r="U50" s="54"/>
      <c r="V50" s="54"/>
      <c r="W50" s="213">
        <f t="shared" si="5"/>
        <v>0</v>
      </c>
      <c r="X50" s="54"/>
      <c r="Y50" s="24">
        <f t="shared" si="6"/>
        <v>0</v>
      </c>
      <c r="Z50" s="54"/>
      <c r="AA50" s="54"/>
      <c r="AB50" s="213">
        <f t="shared" si="7"/>
        <v>0</v>
      </c>
      <c r="AC50" s="54"/>
      <c r="AD50" s="54"/>
      <c r="AE50" s="213">
        <f t="shared" si="8"/>
        <v>0</v>
      </c>
      <c r="AF50" s="54"/>
      <c r="AG50" s="54"/>
      <c r="AH50" s="213">
        <f t="shared" si="9"/>
        <v>0</v>
      </c>
      <c r="AI50" s="54"/>
      <c r="AJ50" s="54"/>
      <c r="AK50" s="213">
        <f t="shared" si="10"/>
        <v>0</v>
      </c>
      <c r="AL50" s="54"/>
      <c r="AM50" s="24">
        <f t="shared" si="11"/>
        <v>0</v>
      </c>
      <c r="AN50" s="54"/>
      <c r="AO50" s="54"/>
      <c r="AP50" s="213">
        <f t="shared" si="12"/>
        <v>0</v>
      </c>
      <c r="AQ50" s="54"/>
      <c r="AR50" s="54"/>
      <c r="AS50" s="213">
        <f t="shared" si="13"/>
        <v>0</v>
      </c>
      <c r="AT50" s="54"/>
      <c r="AU50" s="54"/>
      <c r="AV50" s="213">
        <f t="shared" si="14"/>
        <v>0</v>
      </c>
      <c r="AW50" s="54"/>
      <c r="AX50" s="54"/>
      <c r="AY50" s="213">
        <f t="shared" si="15"/>
        <v>0</v>
      </c>
      <c r="AZ50" s="54"/>
      <c r="BA50" s="24">
        <f t="shared" si="16"/>
        <v>0</v>
      </c>
      <c r="BB50" s="201"/>
      <c r="BC50" s="201"/>
      <c r="BD50" s="213">
        <f t="shared" si="17"/>
        <v>0</v>
      </c>
      <c r="BE50" s="201"/>
      <c r="BF50" s="201"/>
      <c r="BG50" s="213">
        <f t="shared" si="18"/>
        <v>0</v>
      </c>
      <c r="BH50" s="201"/>
      <c r="BI50" s="24">
        <f t="shared" si="19"/>
        <v>0</v>
      </c>
      <c r="BJ50" s="54"/>
      <c r="BK50" s="54"/>
      <c r="BL50" s="213">
        <f t="shared" si="20"/>
        <v>0</v>
      </c>
      <c r="BM50" s="54"/>
      <c r="BN50" s="54"/>
      <c r="BO50" s="213">
        <f t="shared" si="21"/>
        <v>0</v>
      </c>
      <c r="BP50" s="54"/>
      <c r="BQ50" s="25">
        <f t="shared" si="22"/>
        <v>0</v>
      </c>
      <c r="BR50" s="214"/>
      <c r="BS50" s="11" t="str">
        <f>IF(ISBLANK('ÁREA MEJORA COMPETENCIAL'!R50),"",(IF(ISERROR('ÁREA MEJORA COMPETENCIAL'!R50),"",('ÁREA MEJORA COMPETENCIAL'!X50)*3.3333333)))</f>
        <v/>
      </c>
      <c r="BT50" s="5" t="str">
        <f>IF(ISBLANK('ÁREA MEJORA COMPETENCIAL'!R50),"",(MROUND(BS50,4)))</f>
        <v/>
      </c>
      <c r="BU50" s="8" t="str">
        <f>(IF('ÁREA MEJORA COMPETENCIAL'!X50=21,70,IF('ÁREA MEJORA COMPETENCIAL'!X50=20,66,IF('ÁREA MEJORA COMPETENCIAL'!X50=19,63,IF('ÁREA MEJORA COMPETENCIAL'!X50&lt;=2,"",BT50)))))</f>
        <v/>
      </c>
      <c r="BV50" s="26">
        <f t="shared" si="23"/>
        <v>0</v>
      </c>
      <c r="BW50" s="69" t="str">
        <f>IF(ISBLANK('ÁREA MEJORA COMPETENCIAL'!R50),"",IF(BU50="","",BV50-BU50))</f>
        <v/>
      </c>
      <c r="BX50" s="224" t="str">
        <f>IF(ISBLANK('ÁREA MEJORA COMPETENCIAL'!R50),"",IF(BU50="","VER RESULTADOS",BV50/BU50))</f>
        <v/>
      </c>
      <c r="BY50" s="135"/>
    </row>
    <row r="51" spans="1:77" s="99" customFormat="1" ht="18" customHeight="1" x14ac:dyDescent="0.3">
      <c r="A51" s="400" t="str">
        <f>IF(ISBLANK('ÁREA MEJORA COMPETENCIAL'!A51),"",'ÁREA MEJORA COMPETENCIAL'!A51:B51)</f>
        <v/>
      </c>
      <c r="B51" s="400"/>
      <c r="C51" s="181" t="str">
        <f>IF(ISBLANK('ÁREA MEJORA COMPETENCIAL'!C51),"",'ÁREA MEJORA COMPETENCIAL'!C51)</f>
        <v/>
      </c>
      <c r="D51" s="16" t="str">
        <f>IF(ISBLANK('ÁREA MEJORA COMPETENCIAL'!D51),"",'ÁREA MEJORA COMPETENCIAL'!D51)</f>
        <v/>
      </c>
      <c r="E51" s="68"/>
      <c r="F51" s="205"/>
      <c r="G51" s="205"/>
      <c r="H51" s="54"/>
      <c r="I51" s="54"/>
      <c r="J51" s="54"/>
      <c r="K51" s="24">
        <f t="shared" si="1"/>
        <v>0</v>
      </c>
      <c r="L51" s="54"/>
      <c r="M51" s="54"/>
      <c r="N51" s="213">
        <f t="shared" si="2"/>
        <v>0</v>
      </c>
      <c r="O51" s="54"/>
      <c r="P51" s="54"/>
      <c r="Q51" s="213">
        <f t="shared" si="3"/>
        <v>0</v>
      </c>
      <c r="R51" s="54"/>
      <c r="S51" s="54"/>
      <c r="T51" s="213">
        <f t="shared" si="4"/>
        <v>0</v>
      </c>
      <c r="U51" s="54"/>
      <c r="V51" s="54"/>
      <c r="W51" s="213">
        <f t="shared" si="5"/>
        <v>0</v>
      </c>
      <c r="X51" s="54"/>
      <c r="Y51" s="24">
        <f t="shared" si="6"/>
        <v>0</v>
      </c>
      <c r="Z51" s="54"/>
      <c r="AA51" s="54"/>
      <c r="AB51" s="213">
        <f t="shared" si="7"/>
        <v>0</v>
      </c>
      <c r="AC51" s="54"/>
      <c r="AD51" s="54"/>
      <c r="AE51" s="213">
        <f t="shared" si="8"/>
        <v>0</v>
      </c>
      <c r="AF51" s="54"/>
      <c r="AG51" s="54"/>
      <c r="AH51" s="213">
        <f t="shared" si="9"/>
        <v>0</v>
      </c>
      <c r="AI51" s="54"/>
      <c r="AJ51" s="54"/>
      <c r="AK51" s="213">
        <f t="shared" si="10"/>
        <v>0</v>
      </c>
      <c r="AL51" s="54"/>
      <c r="AM51" s="24">
        <f t="shared" si="11"/>
        <v>0</v>
      </c>
      <c r="AN51" s="54"/>
      <c r="AO51" s="54"/>
      <c r="AP51" s="213">
        <f t="shared" si="12"/>
        <v>0</v>
      </c>
      <c r="AQ51" s="54"/>
      <c r="AR51" s="54"/>
      <c r="AS51" s="213">
        <f t="shared" si="13"/>
        <v>0</v>
      </c>
      <c r="AT51" s="54"/>
      <c r="AU51" s="54"/>
      <c r="AV51" s="213">
        <f t="shared" si="14"/>
        <v>0</v>
      </c>
      <c r="AW51" s="54"/>
      <c r="AX51" s="54"/>
      <c r="AY51" s="213">
        <f t="shared" si="15"/>
        <v>0</v>
      </c>
      <c r="AZ51" s="54"/>
      <c r="BA51" s="24">
        <f t="shared" si="16"/>
        <v>0</v>
      </c>
      <c r="BB51" s="201"/>
      <c r="BC51" s="201"/>
      <c r="BD51" s="213">
        <f t="shared" si="17"/>
        <v>0</v>
      </c>
      <c r="BE51" s="201"/>
      <c r="BF51" s="201"/>
      <c r="BG51" s="213">
        <f t="shared" si="18"/>
        <v>0</v>
      </c>
      <c r="BH51" s="201"/>
      <c r="BI51" s="24">
        <f t="shared" si="19"/>
        <v>0</v>
      </c>
      <c r="BJ51" s="54"/>
      <c r="BK51" s="54"/>
      <c r="BL51" s="213">
        <f t="shared" si="20"/>
        <v>0</v>
      </c>
      <c r="BM51" s="54"/>
      <c r="BN51" s="54"/>
      <c r="BO51" s="213">
        <f t="shared" si="21"/>
        <v>0</v>
      </c>
      <c r="BP51" s="54"/>
      <c r="BQ51" s="25">
        <f t="shared" si="22"/>
        <v>0</v>
      </c>
      <c r="BR51" s="214"/>
      <c r="BS51" s="11" t="str">
        <f>IF(ISBLANK('ÁREA MEJORA COMPETENCIAL'!R51),"",(IF(ISERROR('ÁREA MEJORA COMPETENCIAL'!R51),"",('ÁREA MEJORA COMPETENCIAL'!X51)*3.3333333)))</f>
        <v/>
      </c>
      <c r="BT51" s="5" t="str">
        <f>IF(ISBLANK('ÁREA MEJORA COMPETENCIAL'!R51),"",(MROUND(BS51,4)))</f>
        <v/>
      </c>
      <c r="BU51" s="8" t="str">
        <f>(IF('ÁREA MEJORA COMPETENCIAL'!X51=21,70,IF('ÁREA MEJORA COMPETENCIAL'!X51=20,66,IF('ÁREA MEJORA COMPETENCIAL'!X51=19,63,IF('ÁREA MEJORA COMPETENCIAL'!X51&lt;=2,"",BT51)))))</f>
        <v/>
      </c>
      <c r="BV51" s="26">
        <f t="shared" si="23"/>
        <v>0</v>
      </c>
      <c r="BW51" s="69" t="str">
        <f>IF(ISBLANK('ÁREA MEJORA COMPETENCIAL'!R51),"",IF(BU51="","",BV51-BU51))</f>
        <v/>
      </c>
      <c r="BX51" s="224" t="str">
        <f>IF(ISBLANK('ÁREA MEJORA COMPETENCIAL'!R51),"",IF(BU51="","VER RESULTADOS",BV51/BU51))</f>
        <v/>
      </c>
      <c r="BY51" s="135"/>
    </row>
    <row r="52" spans="1:77" s="99" customFormat="1" ht="18" customHeight="1" x14ac:dyDescent="0.3">
      <c r="A52" s="400" t="str">
        <f>IF(ISBLANK('ÁREA MEJORA COMPETENCIAL'!A52),"",'ÁREA MEJORA COMPETENCIAL'!A52:B52)</f>
        <v/>
      </c>
      <c r="B52" s="400"/>
      <c r="C52" s="181" t="str">
        <f>IF(ISBLANK('ÁREA MEJORA COMPETENCIAL'!C52),"",'ÁREA MEJORA COMPETENCIAL'!C52)</f>
        <v/>
      </c>
      <c r="D52" s="16" t="str">
        <f>IF(ISBLANK('ÁREA MEJORA COMPETENCIAL'!D52),"",'ÁREA MEJORA COMPETENCIAL'!D52)</f>
        <v/>
      </c>
      <c r="E52" s="68"/>
      <c r="F52" s="205"/>
      <c r="G52" s="205"/>
      <c r="H52" s="54"/>
      <c r="I52" s="54"/>
      <c r="J52" s="54"/>
      <c r="K52" s="24">
        <f t="shared" si="1"/>
        <v>0</v>
      </c>
      <c r="L52" s="54"/>
      <c r="M52" s="54"/>
      <c r="N52" s="213">
        <f t="shared" si="2"/>
        <v>0</v>
      </c>
      <c r="O52" s="54"/>
      <c r="P52" s="54"/>
      <c r="Q52" s="213">
        <f t="shared" si="3"/>
        <v>0</v>
      </c>
      <c r="R52" s="54"/>
      <c r="S52" s="54"/>
      <c r="T52" s="213">
        <f t="shared" si="4"/>
        <v>0</v>
      </c>
      <c r="U52" s="54"/>
      <c r="V52" s="54"/>
      <c r="W52" s="213">
        <f t="shared" si="5"/>
        <v>0</v>
      </c>
      <c r="X52" s="54"/>
      <c r="Y52" s="24">
        <f t="shared" si="6"/>
        <v>0</v>
      </c>
      <c r="Z52" s="54"/>
      <c r="AA52" s="54"/>
      <c r="AB52" s="213">
        <f t="shared" si="7"/>
        <v>0</v>
      </c>
      <c r="AC52" s="54"/>
      <c r="AD52" s="54"/>
      <c r="AE52" s="213">
        <f t="shared" si="8"/>
        <v>0</v>
      </c>
      <c r="AF52" s="54"/>
      <c r="AG52" s="54"/>
      <c r="AH52" s="213">
        <f t="shared" si="9"/>
        <v>0</v>
      </c>
      <c r="AI52" s="54"/>
      <c r="AJ52" s="54"/>
      <c r="AK52" s="213">
        <f t="shared" si="10"/>
        <v>0</v>
      </c>
      <c r="AL52" s="54"/>
      <c r="AM52" s="24">
        <f t="shared" si="11"/>
        <v>0</v>
      </c>
      <c r="AN52" s="54"/>
      <c r="AO52" s="54"/>
      <c r="AP52" s="213">
        <f t="shared" si="12"/>
        <v>0</v>
      </c>
      <c r="AQ52" s="54"/>
      <c r="AR52" s="54"/>
      <c r="AS52" s="213">
        <f t="shared" si="13"/>
        <v>0</v>
      </c>
      <c r="AT52" s="54"/>
      <c r="AU52" s="54"/>
      <c r="AV52" s="213">
        <f t="shared" si="14"/>
        <v>0</v>
      </c>
      <c r="AW52" s="54"/>
      <c r="AX52" s="54"/>
      <c r="AY52" s="213">
        <f t="shared" si="15"/>
        <v>0</v>
      </c>
      <c r="AZ52" s="54"/>
      <c r="BA52" s="24">
        <f t="shared" si="16"/>
        <v>0</v>
      </c>
      <c r="BB52" s="201"/>
      <c r="BC52" s="201"/>
      <c r="BD52" s="213">
        <f t="shared" si="17"/>
        <v>0</v>
      </c>
      <c r="BE52" s="201"/>
      <c r="BF52" s="201"/>
      <c r="BG52" s="213">
        <f t="shared" si="18"/>
        <v>0</v>
      </c>
      <c r="BH52" s="201"/>
      <c r="BI52" s="24">
        <f t="shared" si="19"/>
        <v>0</v>
      </c>
      <c r="BJ52" s="54"/>
      <c r="BK52" s="54"/>
      <c r="BL52" s="213">
        <f t="shared" si="20"/>
        <v>0</v>
      </c>
      <c r="BM52" s="54"/>
      <c r="BN52" s="54"/>
      <c r="BO52" s="213">
        <f t="shared" si="21"/>
        <v>0</v>
      </c>
      <c r="BP52" s="54"/>
      <c r="BQ52" s="25">
        <f t="shared" si="22"/>
        <v>0</v>
      </c>
      <c r="BR52" s="214"/>
      <c r="BS52" s="11" t="str">
        <f>IF(ISBLANK('ÁREA MEJORA COMPETENCIAL'!R52),"",(IF(ISERROR('ÁREA MEJORA COMPETENCIAL'!R52),"",('ÁREA MEJORA COMPETENCIAL'!X52)*3.3333333)))</f>
        <v/>
      </c>
      <c r="BT52" s="5" t="str">
        <f>IF(ISBLANK('ÁREA MEJORA COMPETENCIAL'!R52),"",(MROUND(BS52,4)))</f>
        <v/>
      </c>
      <c r="BU52" s="8" t="str">
        <f>(IF('ÁREA MEJORA COMPETENCIAL'!X52=21,70,IF('ÁREA MEJORA COMPETENCIAL'!X52=20,66,IF('ÁREA MEJORA COMPETENCIAL'!X52=19,63,IF('ÁREA MEJORA COMPETENCIAL'!X52&lt;=2,"",BT52)))))</f>
        <v/>
      </c>
      <c r="BV52" s="26">
        <f t="shared" si="23"/>
        <v>0</v>
      </c>
      <c r="BW52" s="69" t="str">
        <f>IF(ISBLANK('ÁREA MEJORA COMPETENCIAL'!R52),"",IF(BU52="","",BV52-BU52))</f>
        <v/>
      </c>
      <c r="BX52" s="224" t="str">
        <f>IF(ISBLANK('ÁREA MEJORA COMPETENCIAL'!R52),"",IF(BU52="","VER RESULTADOS",BV52/BU52))</f>
        <v/>
      </c>
      <c r="BY52" s="135"/>
    </row>
    <row r="53" spans="1:77" s="99" customFormat="1" ht="18" customHeight="1" x14ac:dyDescent="0.3">
      <c r="A53" s="400" t="str">
        <f>IF(ISBLANK('ÁREA MEJORA COMPETENCIAL'!A53),"",'ÁREA MEJORA COMPETENCIAL'!A53:B53)</f>
        <v/>
      </c>
      <c r="B53" s="400"/>
      <c r="C53" s="181" t="str">
        <f>IF(ISBLANK('ÁREA MEJORA COMPETENCIAL'!C53),"",'ÁREA MEJORA COMPETENCIAL'!C53)</f>
        <v/>
      </c>
      <c r="D53" s="16" t="str">
        <f>IF(ISBLANK('ÁREA MEJORA COMPETENCIAL'!D53),"",'ÁREA MEJORA COMPETENCIAL'!D53)</f>
        <v/>
      </c>
      <c r="E53" s="68"/>
      <c r="F53" s="205"/>
      <c r="G53" s="205"/>
      <c r="H53" s="54"/>
      <c r="I53" s="54"/>
      <c r="J53" s="54"/>
      <c r="K53" s="24">
        <f t="shared" si="1"/>
        <v>0</v>
      </c>
      <c r="L53" s="54"/>
      <c r="M53" s="54"/>
      <c r="N53" s="213">
        <f t="shared" si="2"/>
        <v>0</v>
      </c>
      <c r="O53" s="54"/>
      <c r="P53" s="54"/>
      <c r="Q53" s="213">
        <f t="shared" si="3"/>
        <v>0</v>
      </c>
      <c r="R53" s="54"/>
      <c r="S53" s="54"/>
      <c r="T53" s="213">
        <f t="shared" si="4"/>
        <v>0</v>
      </c>
      <c r="U53" s="54"/>
      <c r="V53" s="54"/>
      <c r="W53" s="213">
        <f t="shared" si="5"/>
        <v>0</v>
      </c>
      <c r="X53" s="54"/>
      <c r="Y53" s="24">
        <f t="shared" si="6"/>
        <v>0</v>
      </c>
      <c r="Z53" s="54"/>
      <c r="AA53" s="54"/>
      <c r="AB53" s="213">
        <f t="shared" si="7"/>
        <v>0</v>
      </c>
      <c r="AC53" s="54"/>
      <c r="AD53" s="54"/>
      <c r="AE53" s="213">
        <f t="shared" si="8"/>
        <v>0</v>
      </c>
      <c r="AF53" s="54"/>
      <c r="AG53" s="54"/>
      <c r="AH53" s="213">
        <f t="shared" si="9"/>
        <v>0</v>
      </c>
      <c r="AI53" s="54"/>
      <c r="AJ53" s="54"/>
      <c r="AK53" s="213">
        <f t="shared" si="10"/>
        <v>0</v>
      </c>
      <c r="AL53" s="54"/>
      <c r="AM53" s="24">
        <f t="shared" si="11"/>
        <v>0</v>
      </c>
      <c r="AN53" s="54"/>
      <c r="AO53" s="54"/>
      <c r="AP53" s="213">
        <f t="shared" si="12"/>
        <v>0</v>
      </c>
      <c r="AQ53" s="54"/>
      <c r="AR53" s="54"/>
      <c r="AS53" s="213">
        <f t="shared" si="13"/>
        <v>0</v>
      </c>
      <c r="AT53" s="54"/>
      <c r="AU53" s="54"/>
      <c r="AV53" s="213">
        <f t="shared" si="14"/>
        <v>0</v>
      </c>
      <c r="AW53" s="54"/>
      <c r="AX53" s="54"/>
      <c r="AY53" s="213">
        <f t="shared" si="15"/>
        <v>0</v>
      </c>
      <c r="AZ53" s="54"/>
      <c r="BA53" s="24">
        <f t="shared" si="16"/>
        <v>0</v>
      </c>
      <c r="BB53" s="201"/>
      <c r="BC53" s="201"/>
      <c r="BD53" s="213">
        <f t="shared" si="17"/>
        <v>0</v>
      </c>
      <c r="BE53" s="201"/>
      <c r="BF53" s="201"/>
      <c r="BG53" s="213">
        <f t="shared" si="18"/>
        <v>0</v>
      </c>
      <c r="BH53" s="201"/>
      <c r="BI53" s="24">
        <f t="shared" si="19"/>
        <v>0</v>
      </c>
      <c r="BJ53" s="54"/>
      <c r="BK53" s="54"/>
      <c r="BL53" s="213">
        <f t="shared" si="20"/>
        <v>0</v>
      </c>
      <c r="BM53" s="54"/>
      <c r="BN53" s="54"/>
      <c r="BO53" s="213">
        <f t="shared" si="21"/>
        <v>0</v>
      </c>
      <c r="BP53" s="54"/>
      <c r="BQ53" s="25">
        <f t="shared" si="22"/>
        <v>0</v>
      </c>
      <c r="BR53" s="214"/>
      <c r="BS53" s="11" t="str">
        <f>IF(ISBLANK('ÁREA MEJORA COMPETENCIAL'!R53),"",(IF(ISERROR('ÁREA MEJORA COMPETENCIAL'!R53),"",('ÁREA MEJORA COMPETENCIAL'!X53)*3.3333333)))</f>
        <v/>
      </c>
      <c r="BT53" s="5" t="str">
        <f>IF(ISBLANK('ÁREA MEJORA COMPETENCIAL'!R53),"",(MROUND(BS53,4)))</f>
        <v/>
      </c>
      <c r="BU53" s="8" t="str">
        <f>(IF('ÁREA MEJORA COMPETENCIAL'!X53=21,70,IF('ÁREA MEJORA COMPETENCIAL'!X53=20,66,IF('ÁREA MEJORA COMPETENCIAL'!X53=19,63,IF('ÁREA MEJORA COMPETENCIAL'!X53&lt;=2,"",BT53)))))</f>
        <v/>
      </c>
      <c r="BV53" s="26">
        <f t="shared" si="23"/>
        <v>0</v>
      </c>
      <c r="BW53" s="69" t="str">
        <f>IF(ISBLANK('ÁREA MEJORA COMPETENCIAL'!R53),"",IF(BU53="","",BV53-BU53))</f>
        <v/>
      </c>
      <c r="BX53" s="224" t="str">
        <f>IF(ISBLANK('ÁREA MEJORA COMPETENCIAL'!R53),"",IF(BU53="","VER RESULTADOS",BV53/BU53))</f>
        <v/>
      </c>
      <c r="BY53" s="135"/>
    </row>
    <row r="54" spans="1:77" s="99" customFormat="1" ht="18" customHeight="1" x14ac:dyDescent="0.3">
      <c r="A54" s="400" t="str">
        <f>IF(ISBLANK('ÁREA MEJORA COMPETENCIAL'!A54),"",'ÁREA MEJORA COMPETENCIAL'!A54:B54)</f>
        <v/>
      </c>
      <c r="B54" s="400"/>
      <c r="C54" s="181" t="str">
        <f>IF(ISBLANK('ÁREA MEJORA COMPETENCIAL'!C54),"",'ÁREA MEJORA COMPETENCIAL'!C54)</f>
        <v/>
      </c>
      <c r="D54" s="16" t="str">
        <f>IF(ISBLANK('ÁREA MEJORA COMPETENCIAL'!D54),"",'ÁREA MEJORA COMPETENCIAL'!D54)</f>
        <v/>
      </c>
      <c r="E54" s="68"/>
      <c r="F54" s="205"/>
      <c r="G54" s="205"/>
      <c r="H54" s="54"/>
      <c r="I54" s="54"/>
      <c r="J54" s="54"/>
      <c r="K54" s="24">
        <f t="shared" si="1"/>
        <v>0</v>
      </c>
      <c r="L54" s="54"/>
      <c r="M54" s="54"/>
      <c r="N54" s="213">
        <f t="shared" si="2"/>
        <v>0</v>
      </c>
      <c r="O54" s="54"/>
      <c r="P54" s="54"/>
      <c r="Q54" s="213">
        <f t="shared" si="3"/>
        <v>0</v>
      </c>
      <c r="R54" s="54"/>
      <c r="S54" s="54"/>
      <c r="T54" s="213">
        <f t="shared" si="4"/>
        <v>0</v>
      </c>
      <c r="U54" s="54"/>
      <c r="V54" s="54"/>
      <c r="W54" s="213">
        <f t="shared" si="5"/>
        <v>0</v>
      </c>
      <c r="X54" s="54"/>
      <c r="Y54" s="24">
        <f t="shared" si="6"/>
        <v>0</v>
      </c>
      <c r="Z54" s="54"/>
      <c r="AA54" s="54"/>
      <c r="AB54" s="213">
        <f t="shared" si="7"/>
        <v>0</v>
      </c>
      <c r="AC54" s="54"/>
      <c r="AD54" s="54"/>
      <c r="AE54" s="213">
        <f t="shared" si="8"/>
        <v>0</v>
      </c>
      <c r="AF54" s="54"/>
      <c r="AG54" s="54"/>
      <c r="AH54" s="213">
        <f t="shared" si="9"/>
        <v>0</v>
      </c>
      <c r="AI54" s="54"/>
      <c r="AJ54" s="54"/>
      <c r="AK54" s="213">
        <f t="shared" si="10"/>
        <v>0</v>
      </c>
      <c r="AL54" s="54"/>
      <c r="AM54" s="24">
        <f t="shared" si="11"/>
        <v>0</v>
      </c>
      <c r="AN54" s="54"/>
      <c r="AO54" s="54"/>
      <c r="AP54" s="213">
        <f t="shared" si="12"/>
        <v>0</v>
      </c>
      <c r="AQ54" s="54"/>
      <c r="AR54" s="54"/>
      <c r="AS54" s="213">
        <f t="shared" si="13"/>
        <v>0</v>
      </c>
      <c r="AT54" s="54"/>
      <c r="AU54" s="54"/>
      <c r="AV54" s="213">
        <f t="shared" si="14"/>
        <v>0</v>
      </c>
      <c r="AW54" s="54"/>
      <c r="AX54" s="54"/>
      <c r="AY54" s="213">
        <f t="shared" si="15"/>
        <v>0</v>
      </c>
      <c r="AZ54" s="54"/>
      <c r="BA54" s="24">
        <f t="shared" si="16"/>
        <v>0</v>
      </c>
      <c r="BB54" s="201"/>
      <c r="BC54" s="201"/>
      <c r="BD54" s="213">
        <f t="shared" si="17"/>
        <v>0</v>
      </c>
      <c r="BE54" s="201"/>
      <c r="BF54" s="201"/>
      <c r="BG54" s="213">
        <f t="shared" si="18"/>
        <v>0</v>
      </c>
      <c r="BH54" s="201"/>
      <c r="BI54" s="24">
        <f t="shared" si="19"/>
        <v>0</v>
      </c>
      <c r="BJ54" s="54"/>
      <c r="BK54" s="54"/>
      <c r="BL54" s="213">
        <f t="shared" si="20"/>
        <v>0</v>
      </c>
      <c r="BM54" s="54"/>
      <c r="BN54" s="54"/>
      <c r="BO54" s="213">
        <f t="shared" si="21"/>
        <v>0</v>
      </c>
      <c r="BP54" s="54"/>
      <c r="BQ54" s="25">
        <f t="shared" si="22"/>
        <v>0</v>
      </c>
      <c r="BR54" s="214"/>
      <c r="BS54" s="11" t="str">
        <f>IF(ISBLANK('ÁREA MEJORA COMPETENCIAL'!R54),"",(IF(ISERROR('ÁREA MEJORA COMPETENCIAL'!R54),"",('ÁREA MEJORA COMPETENCIAL'!X54)*3.3333333)))</f>
        <v/>
      </c>
      <c r="BT54" s="5" t="str">
        <f>IF(ISBLANK('ÁREA MEJORA COMPETENCIAL'!R54),"",(MROUND(BS54,4)))</f>
        <v/>
      </c>
      <c r="BU54" s="8" t="str">
        <f>(IF('ÁREA MEJORA COMPETENCIAL'!X54=21,70,IF('ÁREA MEJORA COMPETENCIAL'!X54=20,66,IF('ÁREA MEJORA COMPETENCIAL'!X54=19,63,IF('ÁREA MEJORA COMPETENCIAL'!X54&lt;=2,"",BT54)))))</f>
        <v/>
      </c>
      <c r="BV54" s="26">
        <f t="shared" si="23"/>
        <v>0</v>
      </c>
      <c r="BW54" s="69" t="str">
        <f>IF(ISBLANK('ÁREA MEJORA COMPETENCIAL'!R54),"",IF(BU54="","",BV54-BU54))</f>
        <v/>
      </c>
      <c r="BX54" s="224" t="str">
        <f>IF(ISBLANK('ÁREA MEJORA COMPETENCIAL'!R54),"",IF(BU54="","VER RESULTADOS",BV54/BU54))</f>
        <v/>
      </c>
      <c r="BY54" s="135"/>
    </row>
    <row r="55" spans="1:77" s="99" customFormat="1" ht="18" customHeight="1" x14ac:dyDescent="0.3">
      <c r="A55" s="400" t="str">
        <f>IF(ISBLANK('ÁREA MEJORA COMPETENCIAL'!A55),"",'ÁREA MEJORA COMPETENCIAL'!A55:B55)</f>
        <v/>
      </c>
      <c r="B55" s="400"/>
      <c r="C55" s="181" t="str">
        <f>IF(ISBLANK('ÁREA MEJORA COMPETENCIAL'!C55),"",'ÁREA MEJORA COMPETENCIAL'!C55)</f>
        <v/>
      </c>
      <c r="D55" s="16" t="str">
        <f>IF(ISBLANK('ÁREA MEJORA COMPETENCIAL'!D55),"",'ÁREA MEJORA COMPETENCIAL'!D55)</f>
        <v/>
      </c>
      <c r="E55" s="68"/>
      <c r="F55" s="205"/>
      <c r="G55" s="205"/>
      <c r="H55" s="54"/>
      <c r="I55" s="54"/>
      <c r="J55" s="54"/>
      <c r="K55" s="24">
        <f t="shared" si="1"/>
        <v>0</v>
      </c>
      <c r="L55" s="54"/>
      <c r="M55" s="54"/>
      <c r="N55" s="213">
        <f t="shared" si="2"/>
        <v>0</v>
      </c>
      <c r="O55" s="54"/>
      <c r="P55" s="54"/>
      <c r="Q55" s="213">
        <f t="shared" si="3"/>
        <v>0</v>
      </c>
      <c r="R55" s="54"/>
      <c r="S55" s="54"/>
      <c r="T55" s="213">
        <f t="shared" si="4"/>
        <v>0</v>
      </c>
      <c r="U55" s="54"/>
      <c r="V55" s="54"/>
      <c r="W55" s="213">
        <f t="shared" si="5"/>
        <v>0</v>
      </c>
      <c r="X55" s="54"/>
      <c r="Y55" s="24">
        <f t="shared" si="6"/>
        <v>0</v>
      </c>
      <c r="Z55" s="54"/>
      <c r="AA55" s="54"/>
      <c r="AB55" s="213">
        <f t="shared" si="7"/>
        <v>0</v>
      </c>
      <c r="AC55" s="54"/>
      <c r="AD55" s="54"/>
      <c r="AE55" s="213">
        <f t="shared" si="8"/>
        <v>0</v>
      </c>
      <c r="AF55" s="54"/>
      <c r="AG55" s="54"/>
      <c r="AH55" s="213">
        <f t="shared" si="9"/>
        <v>0</v>
      </c>
      <c r="AI55" s="54"/>
      <c r="AJ55" s="54"/>
      <c r="AK55" s="213">
        <f t="shared" si="10"/>
        <v>0</v>
      </c>
      <c r="AL55" s="54"/>
      <c r="AM55" s="24">
        <f t="shared" si="11"/>
        <v>0</v>
      </c>
      <c r="AN55" s="54"/>
      <c r="AO55" s="54"/>
      <c r="AP55" s="213">
        <f t="shared" si="12"/>
        <v>0</v>
      </c>
      <c r="AQ55" s="54"/>
      <c r="AR55" s="54"/>
      <c r="AS55" s="213">
        <f t="shared" si="13"/>
        <v>0</v>
      </c>
      <c r="AT55" s="54"/>
      <c r="AU55" s="54"/>
      <c r="AV55" s="213">
        <f t="shared" si="14"/>
        <v>0</v>
      </c>
      <c r="AW55" s="54"/>
      <c r="AX55" s="54"/>
      <c r="AY55" s="213">
        <f t="shared" si="15"/>
        <v>0</v>
      </c>
      <c r="AZ55" s="54"/>
      <c r="BA55" s="24">
        <f t="shared" si="16"/>
        <v>0</v>
      </c>
      <c r="BB55" s="201"/>
      <c r="BC55" s="201"/>
      <c r="BD55" s="213">
        <f t="shared" si="17"/>
        <v>0</v>
      </c>
      <c r="BE55" s="201"/>
      <c r="BF55" s="201"/>
      <c r="BG55" s="213">
        <f t="shared" si="18"/>
        <v>0</v>
      </c>
      <c r="BH55" s="201"/>
      <c r="BI55" s="24">
        <f t="shared" si="19"/>
        <v>0</v>
      </c>
      <c r="BJ55" s="54"/>
      <c r="BK55" s="54"/>
      <c r="BL55" s="213">
        <f t="shared" si="20"/>
        <v>0</v>
      </c>
      <c r="BM55" s="54"/>
      <c r="BN55" s="54"/>
      <c r="BO55" s="213">
        <f t="shared" si="21"/>
        <v>0</v>
      </c>
      <c r="BP55" s="54"/>
      <c r="BQ55" s="25">
        <f t="shared" si="22"/>
        <v>0</v>
      </c>
      <c r="BR55" s="214"/>
      <c r="BS55" s="11" t="str">
        <f>IF(ISBLANK('ÁREA MEJORA COMPETENCIAL'!R55),"",(IF(ISERROR('ÁREA MEJORA COMPETENCIAL'!R55),"",('ÁREA MEJORA COMPETENCIAL'!X55)*3.3333333)))</f>
        <v/>
      </c>
      <c r="BT55" s="5" t="str">
        <f>IF(ISBLANK('ÁREA MEJORA COMPETENCIAL'!R55),"",(MROUND(BS55,4)))</f>
        <v/>
      </c>
      <c r="BU55" s="8" t="str">
        <f>(IF('ÁREA MEJORA COMPETENCIAL'!X55=21,70,IF('ÁREA MEJORA COMPETENCIAL'!X55=20,66,IF('ÁREA MEJORA COMPETENCIAL'!X55=19,63,IF('ÁREA MEJORA COMPETENCIAL'!X55&lt;=2,"",BT55)))))</f>
        <v/>
      </c>
      <c r="BV55" s="26">
        <f t="shared" si="23"/>
        <v>0</v>
      </c>
      <c r="BW55" s="69" t="str">
        <f>IF(ISBLANK('ÁREA MEJORA COMPETENCIAL'!R55),"",IF(BU55="","",BV55-BU55))</f>
        <v/>
      </c>
      <c r="BX55" s="224" t="str">
        <f>IF(ISBLANK('ÁREA MEJORA COMPETENCIAL'!R55),"",IF(BU55="","VER RESULTADOS",BV55/BU55))</f>
        <v/>
      </c>
      <c r="BY55" s="135"/>
    </row>
    <row r="56" spans="1:77" s="99" customFormat="1" ht="18" customHeight="1" x14ac:dyDescent="0.3">
      <c r="A56" s="400" t="str">
        <f>IF(ISBLANK('ÁREA MEJORA COMPETENCIAL'!A56),"",'ÁREA MEJORA COMPETENCIAL'!A56:B56)</f>
        <v/>
      </c>
      <c r="B56" s="400"/>
      <c r="C56" s="181" t="str">
        <f>IF(ISBLANK('ÁREA MEJORA COMPETENCIAL'!C56),"",'ÁREA MEJORA COMPETENCIAL'!C56)</f>
        <v/>
      </c>
      <c r="D56" s="16" t="str">
        <f>IF(ISBLANK('ÁREA MEJORA COMPETENCIAL'!D56),"",'ÁREA MEJORA COMPETENCIAL'!D56)</f>
        <v/>
      </c>
      <c r="E56" s="68"/>
      <c r="F56" s="205"/>
      <c r="G56" s="205"/>
      <c r="H56" s="54"/>
      <c r="I56" s="54"/>
      <c r="J56" s="54"/>
      <c r="K56" s="24">
        <f t="shared" si="1"/>
        <v>0</v>
      </c>
      <c r="L56" s="54"/>
      <c r="M56" s="54"/>
      <c r="N56" s="213">
        <f t="shared" si="2"/>
        <v>0</v>
      </c>
      <c r="O56" s="54"/>
      <c r="P56" s="54"/>
      <c r="Q56" s="213">
        <f t="shared" si="3"/>
        <v>0</v>
      </c>
      <c r="R56" s="54"/>
      <c r="S56" s="54"/>
      <c r="T56" s="213">
        <f t="shared" si="4"/>
        <v>0</v>
      </c>
      <c r="U56" s="54"/>
      <c r="V56" s="54"/>
      <c r="W56" s="213">
        <f t="shared" si="5"/>
        <v>0</v>
      </c>
      <c r="X56" s="54"/>
      <c r="Y56" s="24">
        <f t="shared" si="6"/>
        <v>0</v>
      </c>
      <c r="Z56" s="54"/>
      <c r="AA56" s="54"/>
      <c r="AB56" s="213">
        <f t="shared" si="7"/>
        <v>0</v>
      </c>
      <c r="AC56" s="54"/>
      <c r="AD56" s="54"/>
      <c r="AE56" s="213">
        <f t="shared" si="8"/>
        <v>0</v>
      </c>
      <c r="AF56" s="54"/>
      <c r="AG56" s="54"/>
      <c r="AH56" s="213">
        <f t="shared" si="9"/>
        <v>0</v>
      </c>
      <c r="AI56" s="54"/>
      <c r="AJ56" s="54"/>
      <c r="AK56" s="213">
        <f t="shared" si="10"/>
        <v>0</v>
      </c>
      <c r="AL56" s="54"/>
      <c r="AM56" s="24">
        <f t="shared" si="11"/>
        <v>0</v>
      </c>
      <c r="AN56" s="54"/>
      <c r="AO56" s="54"/>
      <c r="AP56" s="213">
        <f t="shared" si="12"/>
        <v>0</v>
      </c>
      <c r="AQ56" s="54"/>
      <c r="AR56" s="54"/>
      <c r="AS56" s="213">
        <f t="shared" si="13"/>
        <v>0</v>
      </c>
      <c r="AT56" s="54"/>
      <c r="AU56" s="54"/>
      <c r="AV56" s="213">
        <f t="shared" si="14"/>
        <v>0</v>
      </c>
      <c r="AW56" s="54"/>
      <c r="AX56" s="54"/>
      <c r="AY56" s="213">
        <f t="shared" si="15"/>
        <v>0</v>
      </c>
      <c r="AZ56" s="54"/>
      <c r="BA56" s="24">
        <f t="shared" si="16"/>
        <v>0</v>
      </c>
      <c r="BB56" s="201"/>
      <c r="BC56" s="201"/>
      <c r="BD56" s="213">
        <f t="shared" si="17"/>
        <v>0</v>
      </c>
      <c r="BE56" s="201"/>
      <c r="BF56" s="201"/>
      <c r="BG56" s="213">
        <f t="shared" si="18"/>
        <v>0</v>
      </c>
      <c r="BH56" s="201"/>
      <c r="BI56" s="24">
        <f t="shared" si="19"/>
        <v>0</v>
      </c>
      <c r="BJ56" s="54"/>
      <c r="BK56" s="54"/>
      <c r="BL56" s="213">
        <f t="shared" si="20"/>
        <v>0</v>
      </c>
      <c r="BM56" s="54"/>
      <c r="BN56" s="54"/>
      <c r="BO56" s="213">
        <f t="shared" si="21"/>
        <v>0</v>
      </c>
      <c r="BP56" s="54"/>
      <c r="BQ56" s="25">
        <f t="shared" si="22"/>
        <v>0</v>
      </c>
      <c r="BR56" s="214"/>
      <c r="BS56" s="11" t="str">
        <f>IF(ISBLANK('ÁREA MEJORA COMPETENCIAL'!R56),"",(IF(ISERROR('ÁREA MEJORA COMPETENCIAL'!R56),"",('ÁREA MEJORA COMPETENCIAL'!X56)*3.3333333)))</f>
        <v/>
      </c>
      <c r="BT56" s="5" t="str">
        <f>IF(ISBLANK('ÁREA MEJORA COMPETENCIAL'!R56),"",(MROUND(BS56,4)))</f>
        <v/>
      </c>
      <c r="BU56" s="8" t="str">
        <f>(IF('ÁREA MEJORA COMPETENCIAL'!X56=21,70,IF('ÁREA MEJORA COMPETENCIAL'!X56=20,66,IF('ÁREA MEJORA COMPETENCIAL'!X56=19,63,IF('ÁREA MEJORA COMPETENCIAL'!X56&lt;=2,"",BT56)))))</f>
        <v/>
      </c>
      <c r="BV56" s="26">
        <f t="shared" si="23"/>
        <v>0</v>
      </c>
      <c r="BW56" s="69" t="str">
        <f>IF(ISBLANK('ÁREA MEJORA COMPETENCIAL'!R56),"",IF(BU56="","",BV56-BU56))</f>
        <v/>
      </c>
      <c r="BX56" s="224" t="str">
        <f>IF(ISBLANK('ÁREA MEJORA COMPETENCIAL'!R56),"",IF(BU56="","VER RESULTADOS",BV56/BU56))</f>
        <v/>
      </c>
      <c r="BY56" s="135"/>
    </row>
    <row r="57" spans="1:77" s="99" customFormat="1" ht="18" customHeight="1" x14ac:dyDescent="0.3">
      <c r="A57" s="400" t="str">
        <f>IF(ISBLANK('ÁREA MEJORA COMPETENCIAL'!A57),"",'ÁREA MEJORA COMPETENCIAL'!A57:B57)</f>
        <v/>
      </c>
      <c r="B57" s="400"/>
      <c r="C57" s="181" t="str">
        <f>IF(ISBLANK('ÁREA MEJORA COMPETENCIAL'!C57),"",'ÁREA MEJORA COMPETENCIAL'!C57)</f>
        <v/>
      </c>
      <c r="D57" s="16" t="str">
        <f>IF(ISBLANK('ÁREA MEJORA COMPETENCIAL'!D57),"",'ÁREA MEJORA COMPETENCIAL'!D57)</f>
        <v/>
      </c>
      <c r="E57" s="68"/>
      <c r="F57" s="205"/>
      <c r="G57" s="205"/>
      <c r="H57" s="54"/>
      <c r="I57" s="54"/>
      <c r="J57" s="54"/>
      <c r="K57" s="24">
        <f t="shared" si="1"/>
        <v>0</v>
      </c>
      <c r="L57" s="54"/>
      <c r="M57" s="54"/>
      <c r="N57" s="213">
        <f t="shared" si="2"/>
        <v>0</v>
      </c>
      <c r="O57" s="54"/>
      <c r="P57" s="54"/>
      <c r="Q57" s="213">
        <f t="shared" si="3"/>
        <v>0</v>
      </c>
      <c r="R57" s="54"/>
      <c r="S57" s="54"/>
      <c r="T57" s="213">
        <f t="shared" si="4"/>
        <v>0</v>
      </c>
      <c r="U57" s="54"/>
      <c r="V57" s="54"/>
      <c r="W57" s="213">
        <f t="shared" si="5"/>
        <v>0</v>
      </c>
      <c r="X57" s="54"/>
      <c r="Y57" s="24">
        <f t="shared" si="6"/>
        <v>0</v>
      </c>
      <c r="Z57" s="54"/>
      <c r="AA57" s="54"/>
      <c r="AB57" s="213">
        <f t="shared" si="7"/>
        <v>0</v>
      </c>
      <c r="AC57" s="54"/>
      <c r="AD57" s="54"/>
      <c r="AE57" s="213">
        <f t="shared" si="8"/>
        <v>0</v>
      </c>
      <c r="AF57" s="54"/>
      <c r="AG57" s="54"/>
      <c r="AH57" s="213">
        <f t="shared" si="9"/>
        <v>0</v>
      </c>
      <c r="AI57" s="54"/>
      <c r="AJ57" s="54"/>
      <c r="AK57" s="213">
        <f t="shared" si="10"/>
        <v>0</v>
      </c>
      <c r="AL57" s="54"/>
      <c r="AM57" s="24">
        <f t="shared" si="11"/>
        <v>0</v>
      </c>
      <c r="AN57" s="54"/>
      <c r="AO57" s="54"/>
      <c r="AP57" s="213">
        <f t="shared" si="12"/>
        <v>0</v>
      </c>
      <c r="AQ57" s="54"/>
      <c r="AR57" s="54"/>
      <c r="AS57" s="213">
        <f t="shared" si="13"/>
        <v>0</v>
      </c>
      <c r="AT57" s="54"/>
      <c r="AU57" s="54"/>
      <c r="AV57" s="213">
        <f t="shared" si="14"/>
        <v>0</v>
      </c>
      <c r="AW57" s="54"/>
      <c r="AX57" s="54"/>
      <c r="AY57" s="213">
        <f t="shared" si="15"/>
        <v>0</v>
      </c>
      <c r="AZ57" s="54"/>
      <c r="BA57" s="24">
        <f t="shared" si="16"/>
        <v>0</v>
      </c>
      <c r="BB57" s="201"/>
      <c r="BC57" s="201"/>
      <c r="BD57" s="213">
        <f t="shared" si="17"/>
        <v>0</v>
      </c>
      <c r="BE57" s="201"/>
      <c r="BF57" s="201"/>
      <c r="BG57" s="213">
        <f t="shared" si="18"/>
        <v>0</v>
      </c>
      <c r="BH57" s="201"/>
      <c r="BI57" s="24">
        <f t="shared" si="19"/>
        <v>0</v>
      </c>
      <c r="BJ57" s="54"/>
      <c r="BK57" s="54"/>
      <c r="BL57" s="213">
        <f t="shared" si="20"/>
        <v>0</v>
      </c>
      <c r="BM57" s="54"/>
      <c r="BN57" s="54"/>
      <c r="BO57" s="213">
        <f t="shared" si="21"/>
        <v>0</v>
      </c>
      <c r="BP57" s="54"/>
      <c r="BQ57" s="25">
        <f t="shared" si="22"/>
        <v>0</v>
      </c>
      <c r="BR57" s="214"/>
      <c r="BS57" s="11" t="str">
        <f>IF(ISBLANK('ÁREA MEJORA COMPETENCIAL'!R57),"",(IF(ISERROR('ÁREA MEJORA COMPETENCIAL'!R57),"",('ÁREA MEJORA COMPETENCIAL'!X57)*3.3333333)))</f>
        <v/>
      </c>
      <c r="BT57" s="5" t="str">
        <f>IF(ISBLANK('ÁREA MEJORA COMPETENCIAL'!R57),"",(MROUND(BS57,4)))</f>
        <v/>
      </c>
      <c r="BU57" s="8" t="str">
        <f>(IF('ÁREA MEJORA COMPETENCIAL'!X57=21,70,IF('ÁREA MEJORA COMPETENCIAL'!X57=20,66,IF('ÁREA MEJORA COMPETENCIAL'!X57=19,63,IF('ÁREA MEJORA COMPETENCIAL'!X57&lt;=2,"",BT57)))))</f>
        <v/>
      </c>
      <c r="BV57" s="26">
        <f t="shared" si="23"/>
        <v>0</v>
      </c>
      <c r="BW57" s="69" t="str">
        <f>IF(ISBLANK('ÁREA MEJORA COMPETENCIAL'!R57),"",IF(BU57="","",BV57-BU57))</f>
        <v/>
      </c>
      <c r="BX57" s="224" t="str">
        <f>IF(ISBLANK('ÁREA MEJORA COMPETENCIAL'!R57),"",IF(BU57="","VER RESULTADOS",BV57/BU57))</f>
        <v/>
      </c>
      <c r="BY57" s="135"/>
    </row>
    <row r="58" spans="1:77" s="99" customFormat="1" ht="18" customHeight="1" x14ac:dyDescent="0.3">
      <c r="A58" s="400" t="str">
        <f>IF(ISBLANK('ÁREA MEJORA COMPETENCIAL'!A58),"",'ÁREA MEJORA COMPETENCIAL'!A58:B58)</f>
        <v/>
      </c>
      <c r="B58" s="400"/>
      <c r="C58" s="181" t="str">
        <f>IF(ISBLANK('ÁREA MEJORA COMPETENCIAL'!C58),"",'ÁREA MEJORA COMPETENCIAL'!C58)</f>
        <v/>
      </c>
      <c r="D58" s="16" t="str">
        <f>IF(ISBLANK('ÁREA MEJORA COMPETENCIAL'!D58),"",'ÁREA MEJORA COMPETENCIAL'!D58)</f>
        <v/>
      </c>
      <c r="E58" s="68"/>
      <c r="F58" s="205"/>
      <c r="G58" s="205"/>
      <c r="H58" s="54"/>
      <c r="I58" s="54"/>
      <c r="J58" s="54"/>
      <c r="K58" s="24">
        <f t="shared" si="1"/>
        <v>0</v>
      </c>
      <c r="L58" s="54"/>
      <c r="M58" s="54"/>
      <c r="N58" s="213">
        <f t="shared" si="2"/>
        <v>0</v>
      </c>
      <c r="O58" s="54"/>
      <c r="P58" s="54"/>
      <c r="Q58" s="213">
        <f t="shared" si="3"/>
        <v>0</v>
      </c>
      <c r="R58" s="54"/>
      <c r="S58" s="54"/>
      <c r="T58" s="213">
        <f t="shared" si="4"/>
        <v>0</v>
      </c>
      <c r="U58" s="54"/>
      <c r="V58" s="54"/>
      <c r="W58" s="213">
        <f t="shared" si="5"/>
        <v>0</v>
      </c>
      <c r="X58" s="54"/>
      <c r="Y58" s="24">
        <f t="shared" si="6"/>
        <v>0</v>
      </c>
      <c r="Z58" s="54"/>
      <c r="AA58" s="54"/>
      <c r="AB58" s="213">
        <f t="shared" si="7"/>
        <v>0</v>
      </c>
      <c r="AC58" s="54"/>
      <c r="AD58" s="54"/>
      <c r="AE58" s="213">
        <f t="shared" si="8"/>
        <v>0</v>
      </c>
      <c r="AF58" s="54"/>
      <c r="AG58" s="54"/>
      <c r="AH58" s="213">
        <f t="shared" si="9"/>
        <v>0</v>
      </c>
      <c r="AI58" s="54"/>
      <c r="AJ58" s="54"/>
      <c r="AK58" s="213">
        <f t="shared" si="10"/>
        <v>0</v>
      </c>
      <c r="AL58" s="54"/>
      <c r="AM58" s="24">
        <f t="shared" si="11"/>
        <v>0</v>
      </c>
      <c r="AN58" s="54"/>
      <c r="AO58" s="54"/>
      <c r="AP58" s="213">
        <f t="shared" si="12"/>
        <v>0</v>
      </c>
      <c r="AQ58" s="54"/>
      <c r="AR58" s="54"/>
      <c r="AS58" s="213">
        <f t="shared" si="13"/>
        <v>0</v>
      </c>
      <c r="AT58" s="54"/>
      <c r="AU58" s="54"/>
      <c r="AV58" s="213">
        <f t="shared" si="14"/>
        <v>0</v>
      </c>
      <c r="AW58" s="54"/>
      <c r="AX58" s="54"/>
      <c r="AY58" s="213">
        <f t="shared" si="15"/>
        <v>0</v>
      </c>
      <c r="AZ58" s="54"/>
      <c r="BA58" s="24">
        <f t="shared" si="16"/>
        <v>0</v>
      </c>
      <c r="BB58" s="201"/>
      <c r="BC58" s="201"/>
      <c r="BD58" s="213">
        <f t="shared" si="17"/>
        <v>0</v>
      </c>
      <c r="BE58" s="201"/>
      <c r="BF58" s="201"/>
      <c r="BG58" s="213">
        <f t="shared" si="18"/>
        <v>0</v>
      </c>
      <c r="BH58" s="201"/>
      <c r="BI58" s="24">
        <f t="shared" si="19"/>
        <v>0</v>
      </c>
      <c r="BJ58" s="54"/>
      <c r="BK58" s="54"/>
      <c r="BL58" s="213">
        <f t="shared" si="20"/>
        <v>0</v>
      </c>
      <c r="BM58" s="54"/>
      <c r="BN58" s="54"/>
      <c r="BO58" s="213">
        <f t="shared" si="21"/>
        <v>0</v>
      </c>
      <c r="BP58" s="54"/>
      <c r="BQ58" s="25">
        <f t="shared" si="22"/>
        <v>0</v>
      </c>
      <c r="BR58" s="214"/>
      <c r="BS58" s="11" t="str">
        <f>IF(ISBLANK('ÁREA MEJORA COMPETENCIAL'!R58),"",(IF(ISERROR('ÁREA MEJORA COMPETENCIAL'!R58),"",('ÁREA MEJORA COMPETENCIAL'!X58)*3.3333333)))</f>
        <v/>
      </c>
      <c r="BT58" s="5" t="str">
        <f>IF(ISBLANK('ÁREA MEJORA COMPETENCIAL'!R58),"",(MROUND(BS58,4)))</f>
        <v/>
      </c>
      <c r="BU58" s="8" t="str">
        <f>(IF('ÁREA MEJORA COMPETENCIAL'!X58=21,70,IF('ÁREA MEJORA COMPETENCIAL'!X58=20,66,IF('ÁREA MEJORA COMPETENCIAL'!X58=19,63,IF('ÁREA MEJORA COMPETENCIAL'!X58&lt;=2,"",BT58)))))</f>
        <v/>
      </c>
      <c r="BV58" s="26">
        <f t="shared" si="23"/>
        <v>0</v>
      </c>
      <c r="BW58" s="69" t="str">
        <f>IF(ISBLANK('ÁREA MEJORA COMPETENCIAL'!R58),"",IF(BU58="","",BV58-BU58))</f>
        <v/>
      </c>
      <c r="BX58" s="224" t="str">
        <f>IF(ISBLANK('ÁREA MEJORA COMPETENCIAL'!R58),"",IF(BU58="","VER RESULTADOS",BV58/BU58))</f>
        <v/>
      </c>
      <c r="BY58" s="135"/>
    </row>
    <row r="59" spans="1:77" s="99" customFormat="1" ht="18" customHeight="1" x14ac:dyDescent="0.3">
      <c r="A59" s="400" t="str">
        <f>IF(ISBLANK('ÁREA MEJORA COMPETENCIAL'!A59),"",'ÁREA MEJORA COMPETENCIAL'!A59:B59)</f>
        <v/>
      </c>
      <c r="B59" s="400"/>
      <c r="C59" s="181" t="str">
        <f>IF(ISBLANK('ÁREA MEJORA COMPETENCIAL'!C59),"",'ÁREA MEJORA COMPETENCIAL'!C59)</f>
        <v/>
      </c>
      <c r="D59" s="16" t="str">
        <f>IF(ISBLANK('ÁREA MEJORA COMPETENCIAL'!D59),"",'ÁREA MEJORA COMPETENCIAL'!D59)</f>
        <v/>
      </c>
      <c r="E59" s="68"/>
      <c r="F59" s="205"/>
      <c r="G59" s="205"/>
      <c r="H59" s="54"/>
      <c r="I59" s="54"/>
      <c r="J59" s="54"/>
      <c r="K59" s="24">
        <f t="shared" si="1"/>
        <v>0</v>
      </c>
      <c r="L59" s="54"/>
      <c r="M59" s="54"/>
      <c r="N59" s="213">
        <f t="shared" si="2"/>
        <v>0</v>
      </c>
      <c r="O59" s="54"/>
      <c r="P59" s="54"/>
      <c r="Q59" s="213">
        <f t="shared" si="3"/>
        <v>0</v>
      </c>
      <c r="R59" s="54"/>
      <c r="S59" s="54"/>
      <c r="T59" s="213">
        <f t="shared" si="4"/>
        <v>0</v>
      </c>
      <c r="U59" s="54"/>
      <c r="V59" s="54"/>
      <c r="W59" s="213">
        <f t="shared" si="5"/>
        <v>0</v>
      </c>
      <c r="X59" s="54"/>
      <c r="Y59" s="24">
        <f t="shared" si="6"/>
        <v>0</v>
      </c>
      <c r="Z59" s="54"/>
      <c r="AA59" s="54"/>
      <c r="AB59" s="213">
        <f t="shared" si="7"/>
        <v>0</v>
      </c>
      <c r="AC59" s="54"/>
      <c r="AD59" s="54"/>
      <c r="AE59" s="213">
        <f t="shared" si="8"/>
        <v>0</v>
      </c>
      <c r="AF59" s="54"/>
      <c r="AG59" s="54"/>
      <c r="AH59" s="213">
        <f t="shared" si="9"/>
        <v>0</v>
      </c>
      <c r="AI59" s="54"/>
      <c r="AJ59" s="54"/>
      <c r="AK59" s="213">
        <f t="shared" si="10"/>
        <v>0</v>
      </c>
      <c r="AL59" s="54"/>
      <c r="AM59" s="24">
        <f t="shared" si="11"/>
        <v>0</v>
      </c>
      <c r="AN59" s="54"/>
      <c r="AO59" s="54"/>
      <c r="AP59" s="213">
        <f t="shared" si="12"/>
        <v>0</v>
      </c>
      <c r="AQ59" s="54"/>
      <c r="AR59" s="54"/>
      <c r="AS59" s="213">
        <f t="shared" si="13"/>
        <v>0</v>
      </c>
      <c r="AT59" s="54"/>
      <c r="AU59" s="54"/>
      <c r="AV59" s="213">
        <f t="shared" si="14"/>
        <v>0</v>
      </c>
      <c r="AW59" s="54"/>
      <c r="AX59" s="54"/>
      <c r="AY59" s="213">
        <f t="shared" si="15"/>
        <v>0</v>
      </c>
      <c r="AZ59" s="54"/>
      <c r="BA59" s="24">
        <f t="shared" si="16"/>
        <v>0</v>
      </c>
      <c r="BB59" s="201"/>
      <c r="BC59" s="201"/>
      <c r="BD59" s="213">
        <f t="shared" si="17"/>
        <v>0</v>
      </c>
      <c r="BE59" s="201"/>
      <c r="BF59" s="201"/>
      <c r="BG59" s="213">
        <f t="shared" si="18"/>
        <v>0</v>
      </c>
      <c r="BH59" s="201"/>
      <c r="BI59" s="24">
        <f t="shared" si="19"/>
        <v>0</v>
      </c>
      <c r="BJ59" s="54"/>
      <c r="BK59" s="54"/>
      <c r="BL59" s="213">
        <f t="shared" si="20"/>
        <v>0</v>
      </c>
      <c r="BM59" s="54"/>
      <c r="BN59" s="54"/>
      <c r="BO59" s="213">
        <f t="shared" si="21"/>
        <v>0</v>
      </c>
      <c r="BP59" s="54"/>
      <c r="BQ59" s="25">
        <f t="shared" si="22"/>
        <v>0</v>
      </c>
      <c r="BR59" s="214"/>
      <c r="BS59" s="11" t="str">
        <f>IF(ISBLANK('ÁREA MEJORA COMPETENCIAL'!R59),"",(IF(ISERROR('ÁREA MEJORA COMPETENCIAL'!R59),"",('ÁREA MEJORA COMPETENCIAL'!X59)*3.3333333)))</f>
        <v/>
      </c>
      <c r="BT59" s="5" t="str">
        <f>IF(ISBLANK('ÁREA MEJORA COMPETENCIAL'!R59),"",(MROUND(BS59,4)))</f>
        <v/>
      </c>
      <c r="BU59" s="8" t="str">
        <f>(IF('ÁREA MEJORA COMPETENCIAL'!X59=21,70,IF('ÁREA MEJORA COMPETENCIAL'!X59=20,66,IF('ÁREA MEJORA COMPETENCIAL'!X59=19,63,IF('ÁREA MEJORA COMPETENCIAL'!X59&lt;=2,"",BT59)))))</f>
        <v/>
      </c>
      <c r="BV59" s="26">
        <f t="shared" si="23"/>
        <v>0</v>
      </c>
      <c r="BW59" s="69" t="str">
        <f>IF(ISBLANK('ÁREA MEJORA COMPETENCIAL'!R59),"",IF(BU59="","",BV59-BU59))</f>
        <v/>
      </c>
      <c r="BX59" s="224" t="str">
        <f>IF(ISBLANK('ÁREA MEJORA COMPETENCIAL'!R59),"",IF(BU59="","VER RESULTADOS",BV59/BU59))</f>
        <v/>
      </c>
      <c r="BY59" s="135"/>
    </row>
    <row r="60" spans="1:77" s="99" customFormat="1" ht="18" customHeight="1" x14ac:dyDescent="0.3">
      <c r="A60" s="400" t="str">
        <f>IF(ISBLANK('ÁREA MEJORA COMPETENCIAL'!A60),"",'ÁREA MEJORA COMPETENCIAL'!A60:B60)</f>
        <v/>
      </c>
      <c r="B60" s="400"/>
      <c r="C60" s="181" t="str">
        <f>IF(ISBLANK('ÁREA MEJORA COMPETENCIAL'!C60),"",'ÁREA MEJORA COMPETENCIAL'!C60)</f>
        <v/>
      </c>
      <c r="D60" s="16" t="str">
        <f>IF(ISBLANK('ÁREA MEJORA COMPETENCIAL'!D60),"",'ÁREA MEJORA COMPETENCIAL'!D60)</f>
        <v/>
      </c>
      <c r="E60" s="68"/>
      <c r="F60" s="205"/>
      <c r="G60" s="205"/>
      <c r="H60" s="54"/>
      <c r="I60" s="54"/>
      <c r="J60" s="54"/>
      <c r="K60" s="24">
        <f t="shared" si="1"/>
        <v>0</v>
      </c>
      <c r="L60" s="54"/>
      <c r="M60" s="54"/>
      <c r="N60" s="213">
        <f t="shared" si="2"/>
        <v>0</v>
      </c>
      <c r="O60" s="54"/>
      <c r="P60" s="54"/>
      <c r="Q60" s="213">
        <f t="shared" si="3"/>
        <v>0</v>
      </c>
      <c r="R60" s="54"/>
      <c r="S60" s="54"/>
      <c r="T60" s="213">
        <f t="shared" si="4"/>
        <v>0</v>
      </c>
      <c r="U60" s="54"/>
      <c r="V60" s="54"/>
      <c r="W60" s="213">
        <f t="shared" si="5"/>
        <v>0</v>
      </c>
      <c r="X60" s="54"/>
      <c r="Y60" s="24">
        <f t="shared" si="6"/>
        <v>0</v>
      </c>
      <c r="Z60" s="54"/>
      <c r="AA60" s="54"/>
      <c r="AB60" s="213">
        <f t="shared" si="7"/>
        <v>0</v>
      </c>
      <c r="AC60" s="54"/>
      <c r="AD60" s="54"/>
      <c r="AE60" s="213">
        <f t="shared" si="8"/>
        <v>0</v>
      </c>
      <c r="AF60" s="54"/>
      <c r="AG60" s="54"/>
      <c r="AH60" s="213">
        <f t="shared" si="9"/>
        <v>0</v>
      </c>
      <c r="AI60" s="54"/>
      <c r="AJ60" s="54"/>
      <c r="AK60" s="213">
        <f t="shared" si="10"/>
        <v>0</v>
      </c>
      <c r="AL60" s="54"/>
      <c r="AM60" s="24">
        <f t="shared" si="11"/>
        <v>0</v>
      </c>
      <c r="AN60" s="54"/>
      <c r="AO60" s="54"/>
      <c r="AP60" s="213">
        <f t="shared" si="12"/>
        <v>0</v>
      </c>
      <c r="AQ60" s="54"/>
      <c r="AR60" s="54"/>
      <c r="AS60" s="213">
        <f t="shared" si="13"/>
        <v>0</v>
      </c>
      <c r="AT60" s="54"/>
      <c r="AU60" s="54"/>
      <c r="AV60" s="213">
        <f t="shared" si="14"/>
        <v>0</v>
      </c>
      <c r="AW60" s="54"/>
      <c r="AX60" s="54"/>
      <c r="AY60" s="213">
        <f t="shared" si="15"/>
        <v>0</v>
      </c>
      <c r="AZ60" s="54"/>
      <c r="BA60" s="24">
        <f t="shared" si="16"/>
        <v>0</v>
      </c>
      <c r="BB60" s="201"/>
      <c r="BC60" s="201"/>
      <c r="BD60" s="213">
        <f t="shared" si="17"/>
        <v>0</v>
      </c>
      <c r="BE60" s="201"/>
      <c r="BF60" s="201"/>
      <c r="BG60" s="213">
        <f t="shared" si="18"/>
        <v>0</v>
      </c>
      <c r="BH60" s="201"/>
      <c r="BI60" s="24">
        <f t="shared" si="19"/>
        <v>0</v>
      </c>
      <c r="BJ60" s="54"/>
      <c r="BK60" s="54"/>
      <c r="BL60" s="213">
        <f t="shared" si="20"/>
        <v>0</v>
      </c>
      <c r="BM60" s="54"/>
      <c r="BN60" s="54"/>
      <c r="BO60" s="213">
        <f t="shared" si="21"/>
        <v>0</v>
      </c>
      <c r="BP60" s="54"/>
      <c r="BQ60" s="25">
        <f t="shared" si="22"/>
        <v>0</v>
      </c>
      <c r="BR60" s="214"/>
      <c r="BS60" s="11" t="str">
        <f>IF(ISBLANK('ÁREA MEJORA COMPETENCIAL'!R60),"",(IF(ISERROR('ÁREA MEJORA COMPETENCIAL'!R60),"",('ÁREA MEJORA COMPETENCIAL'!X60)*3.3333333)))</f>
        <v/>
      </c>
      <c r="BT60" s="5" t="str">
        <f>IF(ISBLANK('ÁREA MEJORA COMPETENCIAL'!R60),"",(MROUND(BS60,4)))</f>
        <v/>
      </c>
      <c r="BU60" s="8" t="str">
        <f>(IF('ÁREA MEJORA COMPETENCIAL'!X60=21,70,IF('ÁREA MEJORA COMPETENCIAL'!X60=20,66,IF('ÁREA MEJORA COMPETENCIAL'!X60=19,63,IF('ÁREA MEJORA COMPETENCIAL'!X60&lt;=2,"",BT60)))))</f>
        <v/>
      </c>
      <c r="BV60" s="26">
        <f t="shared" si="23"/>
        <v>0</v>
      </c>
      <c r="BW60" s="69" t="str">
        <f>IF(ISBLANK('ÁREA MEJORA COMPETENCIAL'!R60),"",IF(BU60="","",BV60-BU60))</f>
        <v/>
      </c>
      <c r="BX60" s="224" t="str">
        <f>IF(ISBLANK('ÁREA MEJORA COMPETENCIAL'!R60),"",IF(BU60="","VER RESULTADOS",BV60/BU60))</f>
        <v/>
      </c>
      <c r="BY60" s="135"/>
    </row>
    <row r="61" spans="1:77" s="99" customFormat="1" ht="18" customHeight="1" x14ac:dyDescent="0.3">
      <c r="A61" s="400" t="str">
        <f>IF(ISBLANK('ÁREA MEJORA COMPETENCIAL'!A61),"",'ÁREA MEJORA COMPETENCIAL'!A61:B61)</f>
        <v/>
      </c>
      <c r="B61" s="400"/>
      <c r="C61" s="181" t="str">
        <f>IF(ISBLANK('ÁREA MEJORA COMPETENCIAL'!C61),"",'ÁREA MEJORA COMPETENCIAL'!C61)</f>
        <v/>
      </c>
      <c r="D61" s="16" t="str">
        <f>IF(ISBLANK('ÁREA MEJORA COMPETENCIAL'!D61),"",'ÁREA MEJORA COMPETENCIAL'!D61)</f>
        <v/>
      </c>
      <c r="E61" s="68"/>
      <c r="F61" s="205"/>
      <c r="G61" s="205"/>
      <c r="H61" s="54"/>
      <c r="I61" s="54"/>
      <c r="J61" s="54"/>
      <c r="K61" s="24">
        <f t="shared" si="1"/>
        <v>0</v>
      </c>
      <c r="L61" s="54"/>
      <c r="M61" s="54"/>
      <c r="N61" s="213">
        <f t="shared" si="2"/>
        <v>0</v>
      </c>
      <c r="O61" s="54"/>
      <c r="P61" s="54"/>
      <c r="Q61" s="213">
        <f t="shared" si="3"/>
        <v>0</v>
      </c>
      <c r="R61" s="54"/>
      <c r="S61" s="54"/>
      <c r="T61" s="213">
        <f t="shared" si="4"/>
        <v>0</v>
      </c>
      <c r="U61" s="54"/>
      <c r="V61" s="54"/>
      <c r="W61" s="213">
        <f t="shared" si="5"/>
        <v>0</v>
      </c>
      <c r="X61" s="54"/>
      <c r="Y61" s="24">
        <f t="shared" si="6"/>
        <v>0</v>
      </c>
      <c r="Z61" s="54"/>
      <c r="AA61" s="54"/>
      <c r="AB61" s="213">
        <f t="shared" si="7"/>
        <v>0</v>
      </c>
      <c r="AC61" s="54"/>
      <c r="AD61" s="54"/>
      <c r="AE61" s="213">
        <f t="shared" si="8"/>
        <v>0</v>
      </c>
      <c r="AF61" s="54"/>
      <c r="AG61" s="54"/>
      <c r="AH61" s="213">
        <f t="shared" si="9"/>
        <v>0</v>
      </c>
      <c r="AI61" s="54"/>
      <c r="AJ61" s="54"/>
      <c r="AK61" s="213">
        <f t="shared" si="10"/>
        <v>0</v>
      </c>
      <c r="AL61" s="54"/>
      <c r="AM61" s="24">
        <f t="shared" si="11"/>
        <v>0</v>
      </c>
      <c r="AN61" s="54"/>
      <c r="AO61" s="54"/>
      <c r="AP61" s="213">
        <f t="shared" si="12"/>
        <v>0</v>
      </c>
      <c r="AQ61" s="54"/>
      <c r="AR61" s="54"/>
      <c r="AS61" s="213">
        <f t="shared" si="13"/>
        <v>0</v>
      </c>
      <c r="AT61" s="54"/>
      <c r="AU61" s="54"/>
      <c r="AV61" s="213">
        <f t="shared" si="14"/>
        <v>0</v>
      </c>
      <c r="AW61" s="54"/>
      <c r="AX61" s="54"/>
      <c r="AY61" s="213">
        <f t="shared" si="15"/>
        <v>0</v>
      </c>
      <c r="AZ61" s="54"/>
      <c r="BA61" s="24">
        <f t="shared" si="16"/>
        <v>0</v>
      </c>
      <c r="BB61" s="201"/>
      <c r="BC61" s="201"/>
      <c r="BD61" s="213">
        <f t="shared" si="17"/>
        <v>0</v>
      </c>
      <c r="BE61" s="201"/>
      <c r="BF61" s="201"/>
      <c r="BG61" s="213">
        <f t="shared" si="18"/>
        <v>0</v>
      </c>
      <c r="BH61" s="201"/>
      <c r="BI61" s="24">
        <f t="shared" si="19"/>
        <v>0</v>
      </c>
      <c r="BJ61" s="54"/>
      <c r="BK61" s="54"/>
      <c r="BL61" s="213">
        <f t="shared" si="20"/>
        <v>0</v>
      </c>
      <c r="BM61" s="54"/>
      <c r="BN61" s="54"/>
      <c r="BO61" s="213">
        <f t="shared" si="21"/>
        <v>0</v>
      </c>
      <c r="BP61" s="54"/>
      <c r="BQ61" s="25">
        <f t="shared" si="22"/>
        <v>0</v>
      </c>
      <c r="BR61" s="214"/>
      <c r="BS61" s="11" t="str">
        <f>IF(ISBLANK('ÁREA MEJORA COMPETENCIAL'!R61),"",(IF(ISERROR('ÁREA MEJORA COMPETENCIAL'!R61),"",('ÁREA MEJORA COMPETENCIAL'!X61)*3.3333333)))</f>
        <v/>
      </c>
      <c r="BT61" s="5" t="str">
        <f>IF(ISBLANK('ÁREA MEJORA COMPETENCIAL'!R61),"",(MROUND(BS61,4)))</f>
        <v/>
      </c>
      <c r="BU61" s="8" t="str">
        <f>(IF('ÁREA MEJORA COMPETENCIAL'!X61=21,70,IF('ÁREA MEJORA COMPETENCIAL'!X61=20,66,IF('ÁREA MEJORA COMPETENCIAL'!X61=19,63,IF('ÁREA MEJORA COMPETENCIAL'!X61&lt;=2,"",BT61)))))</f>
        <v/>
      </c>
      <c r="BV61" s="26">
        <f t="shared" si="23"/>
        <v>0</v>
      </c>
      <c r="BW61" s="69" t="str">
        <f>IF(ISBLANK('ÁREA MEJORA COMPETENCIAL'!R61),"",IF(BU61="","",BV61-BU61))</f>
        <v/>
      </c>
      <c r="BX61" s="224" t="str">
        <f>IF(ISBLANK('ÁREA MEJORA COMPETENCIAL'!R61),"",IF(BU61="","VER RESULTADOS",BV61/BU61))</f>
        <v/>
      </c>
      <c r="BY61" s="135"/>
    </row>
    <row r="62" spans="1:77" s="99" customFormat="1" ht="18" customHeight="1" x14ac:dyDescent="0.3">
      <c r="A62" s="400" t="str">
        <f>IF(ISBLANK('ÁREA MEJORA COMPETENCIAL'!A62),"",'ÁREA MEJORA COMPETENCIAL'!A62:B62)</f>
        <v/>
      </c>
      <c r="B62" s="400"/>
      <c r="C62" s="181" t="str">
        <f>IF(ISBLANK('ÁREA MEJORA COMPETENCIAL'!C62),"",'ÁREA MEJORA COMPETENCIAL'!C62)</f>
        <v/>
      </c>
      <c r="D62" s="16" t="str">
        <f>IF(ISBLANK('ÁREA MEJORA COMPETENCIAL'!D62),"",'ÁREA MEJORA COMPETENCIAL'!D62)</f>
        <v/>
      </c>
      <c r="E62" s="68"/>
      <c r="F62" s="205"/>
      <c r="G62" s="205"/>
      <c r="H62" s="54"/>
      <c r="I62" s="54"/>
      <c r="J62" s="54"/>
      <c r="K62" s="24">
        <f t="shared" si="1"/>
        <v>0</v>
      </c>
      <c r="L62" s="54"/>
      <c r="M62" s="54"/>
      <c r="N62" s="213">
        <f t="shared" si="2"/>
        <v>0</v>
      </c>
      <c r="O62" s="54"/>
      <c r="P62" s="54"/>
      <c r="Q62" s="213">
        <f t="shared" si="3"/>
        <v>0</v>
      </c>
      <c r="R62" s="54"/>
      <c r="S62" s="54"/>
      <c r="T62" s="213">
        <f t="shared" si="4"/>
        <v>0</v>
      </c>
      <c r="U62" s="54"/>
      <c r="V62" s="54"/>
      <c r="W62" s="213">
        <f t="shared" si="5"/>
        <v>0</v>
      </c>
      <c r="X62" s="54"/>
      <c r="Y62" s="24">
        <f t="shared" si="6"/>
        <v>0</v>
      </c>
      <c r="Z62" s="54"/>
      <c r="AA62" s="54"/>
      <c r="AB62" s="213">
        <f t="shared" si="7"/>
        <v>0</v>
      </c>
      <c r="AC62" s="54"/>
      <c r="AD62" s="54"/>
      <c r="AE62" s="213">
        <f t="shared" si="8"/>
        <v>0</v>
      </c>
      <c r="AF62" s="54"/>
      <c r="AG62" s="54"/>
      <c r="AH62" s="213">
        <f t="shared" si="9"/>
        <v>0</v>
      </c>
      <c r="AI62" s="54"/>
      <c r="AJ62" s="54"/>
      <c r="AK62" s="213">
        <f t="shared" si="10"/>
        <v>0</v>
      </c>
      <c r="AL62" s="54"/>
      <c r="AM62" s="24">
        <f t="shared" si="11"/>
        <v>0</v>
      </c>
      <c r="AN62" s="54"/>
      <c r="AO62" s="54"/>
      <c r="AP62" s="213">
        <f t="shared" si="12"/>
        <v>0</v>
      </c>
      <c r="AQ62" s="54"/>
      <c r="AR62" s="54"/>
      <c r="AS62" s="213">
        <f t="shared" si="13"/>
        <v>0</v>
      </c>
      <c r="AT62" s="54"/>
      <c r="AU62" s="54"/>
      <c r="AV62" s="213">
        <f t="shared" si="14"/>
        <v>0</v>
      </c>
      <c r="AW62" s="54"/>
      <c r="AX62" s="54"/>
      <c r="AY62" s="213">
        <f t="shared" si="15"/>
        <v>0</v>
      </c>
      <c r="AZ62" s="54"/>
      <c r="BA62" s="24">
        <f t="shared" si="16"/>
        <v>0</v>
      </c>
      <c r="BB62" s="201"/>
      <c r="BC62" s="201"/>
      <c r="BD62" s="213">
        <f t="shared" si="17"/>
        <v>0</v>
      </c>
      <c r="BE62" s="201"/>
      <c r="BF62" s="201"/>
      <c r="BG62" s="213">
        <f t="shared" si="18"/>
        <v>0</v>
      </c>
      <c r="BH62" s="201"/>
      <c r="BI62" s="24">
        <f t="shared" si="19"/>
        <v>0</v>
      </c>
      <c r="BJ62" s="54"/>
      <c r="BK62" s="54"/>
      <c r="BL62" s="213">
        <f t="shared" si="20"/>
        <v>0</v>
      </c>
      <c r="BM62" s="54"/>
      <c r="BN62" s="54"/>
      <c r="BO62" s="213">
        <f t="shared" si="21"/>
        <v>0</v>
      </c>
      <c r="BP62" s="54"/>
      <c r="BQ62" s="25">
        <f t="shared" si="22"/>
        <v>0</v>
      </c>
      <c r="BR62" s="214"/>
      <c r="BS62" s="11" t="str">
        <f>IF(ISBLANK('ÁREA MEJORA COMPETENCIAL'!R62),"",(IF(ISERROR('ÁREA MEJORA COMPETENCIAL'!R62),"",('ÁREA MEJORA COMPETENCIAL'!X62)*3.3333333)))</f>
        <v/>
      </c>
      <c r="BT62" s="5" t="str">
        <f>IF(ISBLANK('ÁREA MEJORA COMPETENCIAL'!R62),"",(MROUND(BS62,4)))</f>
        <v/>
      </c>
      <c r="BU62" s="8" t="str">
        <f>(IF('ÁREA MEJORA COMPETENCIAL'!X62=21,70,IF('ÁREA MEJORA COMPETENCIAL'!X62=20,66,IF('ÁREA MEJORA COMPETENCIAL'!X62=19,63,IF('ÁREA MEJORA COMPETENCIAL'!X62&lt;=2,"",BT62)))))</f>
        <v/>
      </c>
      <c r="BV62" s="26">
        <f t="shared" si="23"/>
        <v>0</v>
      </c>
      <c r="BW62" s="69" t="str">
        <f>IF(ISBLANK('ÁREA MEJORA COMPETENCIAL'!R62),"",IF(BU62="","",BV62-BU62))</f>
        <v/>
      </c>
      <c r="BX62" s="224" t="str">
        <f>IF(ISBLANK('ÁREA MEJORA COMPETENCIAL'!R62),"",IF(BU62="","VER RESULTADOS",BV62/BU62))</f>
        <v/>
      </c>
      <c r="BY62" s="135"/>
    </row>
    <row r="63" spans="1:77" s="99" customFormat="1" ht="18" customHeight="1" x14ac:dyDescent="0.3">
      <c r="A63" s="400" t="str">
        <f>IF(ISBLANK('ÁREA MEJORA COMPETENCIAL'!A63),"",'ÁREA MEJORA COMPETENCIAL'!A63:B63)</f>
        <v/>
      </c>
      <c r="B63" s="400"/>
      <c r="C63" s="181" t="str">
        <f>IF(ISBLANK('ÁREA MEJORA COMPETENCIAL'!C63),"",'ÁREA MEJORA COMPETENCIAL'!C63)</f>
        <v/>
      </c>
      <c r="D63" s="16" t="str">
        <f>IF(ISBLANK('ÁREA MEJORA COMPETENCIAL'!D63),"",'ÁREA MEJORA COMPETENCIAL'!D63)</f>
        <v/>
      </c>
      <c r="E63" s="68"/>
      <c r="F63" s="205"/>
      <c r="G63" s="205"/>
      <c r="H63" s="54"/>
      <c r="I63" s="54"/>
      <c r="J63" s="54"/>
      <c r="K63" s="24">
        <f t="shared" si="1"/>
        <v>0</v>
      </c>
      <c r="L63" s="54"/>
      <c r="M63" s="54"/>
      <c r="N63" s="213">
        <f t="shared" si="2"/>
        <v>0</v>
      </c>
      <c r="O63" s="54"/>
      <c r="P63" s="54"/>
      <c r="Q63" s="213">
        <f t="shared" si="3"/>
        <v>0</v>
      </c>
      <c r="R63" s="54"/>
      <c r="S63" s="54"/>
      <c r="T63" s="213">
        <f t="shared" si="4"/>
        <v>0</v>
      </c>
      <c r="U63" s="54"/>
      <c r="V63" s="54"/>
      <c r="W63" s="213">
        <f t="shared" si="5"/>
        <v>0</v>
      </c>
      <c r="X63" s="54"/>
      <c r="Y63" s="24">
        <f t="shared" si="6"/>
        <v>0</v>
      </c>
      <c r="Z63" s="54"/>
      <c r="AA63" s="54"/>
      <c r="AB63" s="213">
        <f t="shared" si="7"/>
        <v>0</v>
      </c>
      <c r="AC63" s="54"/>
      <c r="AD63" s="54"/>
      <c r="AE63" s="213">
        <f t="shared" si="8"/>
        <v>0</v>
      </c>
      <c r="AF63" s="54"/>
      <c r="AG63" s="54"/>
      <c r="AH63" s="213">
        <f t="shared" si="9"/>
        <v>0</v>
      </c>
      <c r="AI63" s="54"/>
      <c r="AJ63" s="54"/>
      <c r="AK63" s="213">
        <f t="shared" si="10"/>
        <v>0</v>
      </c>
      <c r="AL63" s="54"/>
      <c r="AM63" s="24">
        <f t="shared" si="11"/>
        <v>0</v>
      </c>
      <c r="AN63" s="54"/>
      <c r="AO63" s="54"/>
      <c r="AP63" s="213">
        <f t="shared" si="12"/>
        <v>0</v>
      </c>
      <c r="AQ63" s="54"/>
      <c r="AR63" s="54"/>
      <c r="AS63" s="213">
        <f t="shared" si="13"/>
        <v>0</v>
      </c>
      <c r="AT63" s="54"/>
      <c r="AU63" s="54"/>
      <c r="AV63" s="213">
        <f t="shared" si="14"/>
        <v>0</v>
      </c>
      <c r="AW63" s="54"/>
      <c r="AX63" s="54"/>
      <c r="AY63" s="213">
        <f t="shared" si="15"/>
        <v>0</v>
      </c>
      <c r="AZ63" s="54"/>
      <c r="BA63" s="24">
        <f t="shared" si="16"/>
        <v>0</v>
      </c>
      <c r="BB63" s="201"/>
      <c r="BC63" s="201"/>
      <c r="BD63" s="213">
        <f t="shared" si="17"/>
        <v>0</v>
      </c>
      <c r="BE63" s="201"/>
      <c r="BF63" s="201"/>
      <c r="BG63" s="213">
        <f t="shared" si="18"/>
        <v>0</v>
      </c>
      <c r="BH63" s="201"/>
      <c r="BI63" s="24">
        <f t="shared" si="19"/>
        <v>0</v>
      </c>
      <c r="BJ63" s="54"/>
      <c r="BK63" s="54"/>
      <c r="BL63" s="213">
        <f t="shared" si="20"/>
        <v>0</v>
      </c>
      <c r="BM63" s="54"/>
      <c r="BN63" s="54"/>
      <c r="BO63" s="213">
        <f t="shared" si="21"/>
        <v>0</v>
      </c>
      <c r="BP63" s="54"/>
      <c r="BQ63" s="25">
        <f t="shared" si="22"/>
        <v>0</v>
      </c>
      <c r="BR63" s="214"/>
      <c r="BS63" s="11" t="str">
        <f>IF(ISBLANK('ÁREA MEJORA COMPETENCIAL'!R63),"",(IF(ISERROR('ÁREA MEJORA COMPETENCIAL'!R63),"",('ÁREA MEJORA COMPETENCIAL'!X63)*3.3333333)))</f>
        <v/>
      </c>
      <c r="BT63" s="5" t="str">
        <f>IF(ISBLANK('ÁREA MEJORA COMPETENCIAL'!R63),"",(MROUND(BS63,4)))</f>
        <v/>
      </c>
      <c r="BU63" s="8" t="str">
        <f>(IF('ÁREA MEJORA COMPETENCIAL'!X63=21,70,IF('ÁREA MEJORA COMPETENCIAL'!X63=20,66,IF('ÁREA MEJORA COMPETENCIAL'!X63=19,63,IF('ÁREA MEJORA COMPETENCIAL'!X63&lt;=2,"",BT63)))))</f>
        <v/>
      </c>
      <c r="BV63" s="26">
        <f t="shared" si="23"/>
        <v>0</v>
      </c>
      <c r="BW63" s="69" t="str">
        <f>IF(ISBLANK('ÁREA MEJORA COMPETENCIAL'!R63),"",IF(BU63="","",BV63-BU63))</f>
        <v/>
      </c>
      <c r="BX63" s="224" t="str">
        <f>IF(ISBLANK('ÁREA MEJORA COMPETENCIAL'!R63),"",IF(BU63="","VER RESULTADOS",BV63/BU63))</f>
        <v/>
      </c>
      <c r="BY63" s="135"/>
    </row>
    <row r="64" spans="1:77" s="99" customFormat="1" ht="18" customHeight="1" x14ac:dyDescent="0.3">
      <c r="A64" s="400" t="str">
        <f>IF(ISBLANK('ÁREA MEJORA COMPETENCIAL'!A64),"",'ÁREA MEJORA COMPETENCIAL'!A64:B64)</f>
        <v/>
      </c>
      <c r="B64" s="400"/>
      <c r="C64" s="181" t="str">
        <f>IF(ISBLANK('ÁREA MEJORA COMPETENCIAL'!C64),"",'ÁREA MEJORA COMPETENCIAL'!C64)</f>
        <v/>
      </c>
      <c r="D64" s="16" t="str">
        <f>IF(ISBLANK('ÁREA MEJORA COMPETENCIAL'!D64),"",'ÁREA MEJORA COMPETENCIAL'!D64)</f>
        <v/>
      </c>
      <c r="E64" s="68"/>
      <c r="F64" s="205"/>
      <c r="G64" s="205"/>
      <c r="H64" s="54"/>
      <c r="I64" s="54"/>
      <c r="J64" s="54"/>
      <c r="K64" s="24">
        <f t="shared" si="1"/>
        <v>0</v>
      </c>
      <c r="L64" s="54"/>
      <c r="M64" s="54"/>
      <c r="N64" s="213">
        <f t="shared" si="2"/>
        <v>0</v>
      </c>
      <c r="O64" s="54"/>
      <c r="P64" s="54"/>
      <c r="Q64" s="213">
        <f t="shared" si="3"/>
        <v>0</v>
      </c>
      <c r="R64" s="54"/>
      <c r="S64" s="54"/>
      <c r="T64" s="213">
        <f t="shared" si="4"/>
        <v>0</v>
      </c>
      <c r="U64" s="54"/>
      <c r="V64" s="54"/>
      <c r="W64" s="213">
        <f t="shared" si="5"/>
        <v>0</v>
      </c>
      <c r="X64" s="54"/>
      <c r="Y64" s="24">
        <f t="shared" si="6"/>
        <v>0</v>
      </c>
      <c r="Z64" s="54"/>
      <c r="AA64" s="54"/>
      <c r="AB64" s="213">
        <f t="shared" si="7"/>
        <v>0</v>
      </c>
      <c r="AC64" s="54"/>
      <c r="AD64" s="54"/>
      <c r="AE64" s="213">
        <f t="shared" si="8"/>
        <v>0</v>
      </c>
      <c r="AF64" s="54"/>
      <c r="AG64" s="54"/>
      <c r="AH64" s="213">
        <f t="shared" si="9"/>
        <v>0</v>
      </c>
      <c r="AI64" s="54"/>
      <c r="AJ64" s="54"/>
      <c r="AK64" s="213">
        <f t="shared" si="10"/>
        <v>0</v>
      </c>
      <c r="AL64" s="54"/>
      <c r="AM64" s="24">
        <f t="shared" si="11"/>
        <v>0</v>
      </c>
      <c r="AN64" s="54"/>
      <c r="AO64" s="54"/>
      <c r="AP64" s="213">
        <f t="shared" si="12"/>
        <v>0</v>
      </c>
      <c r="AQ64" s="54"/>
      <c r="AR64" s="54"/>
      <c r="AS64" s="213">
        <f t="shared" si="13"/>
        <v>0</v>
      </c>
      <c r="AT64" s="54"/>
      <c r="AU64" s="54"/>
      <c r="AV64" s="213">
        <f t="shared" si="14"/>
        <v>0</v>
      </c>
      <c r="AW64" s="54"/>
      <c r="AX64" s="54"/>
      <c r="AY64" s="213">
        <f t="shared" si="15"/>
        <v>0</v>
      </c>
      <c r="AZ64" s="54"/>
      <c r="BA64" s="24">
        <f t="shared" si="16"/>
        <v>0</v>
      </c>
      <c r="BB64" s="201"/>
      <c r="BC64" s="201"/>
      <c r="BD64" s="213">
        <f t="shared" si="17"/>
        <v>0</v>
      </c>
      <c r="BE64" s="201"/>
      <c r="BF64" s="201"/>
      <c r="BG64" s="213">
        <f t="shared" si="18"/>
        <v>0</v>
      </c>
      <c r="BH64" s="201"/>
      <c r="BI64" s="24">
        <f t="shared" si="19"/>
        <v>0</v>
      </c>
      <c r="BJ64" s="54"/>
      <c r="BK64" s="54"/>
      <c r="BL64" s="213">
        <f t="shared" si="20"/>
        <v>0</v>
      </c>
      <c r="BM64" s="54"/>
      <c r="BN64" s="54"/>
      <c r="BO64" s="213">
        <f t="shared" si="21"/>
        <v>0</v>
      </c>
      <c r="BP64" s="54"/>
      <c r="BQ64" s="25">
        <f t="shared" si="22"/>
        <v>0</v>
      </c>
      <c r="BR64" s="214"/>
      <c r="BS64" s="11" t="str">
        <f>IF(ISBLANK('ÁREA MEJORA COMPETENCIAL'!R64),"",(IF(ISERROR('ÁREA MEJORA COMPETENCIAL'!R64),"",('ÁREA MEJORA COMPETENCIAL'!X64)*3.3333333)))</f>
        <v/>
      </c>
      <c r="BT64" s="5" t="str">
        <f>IF(ISBLANK('ÁREA MEJORA COMPETENCIAL'!R64),"",(MROUND(BS64,4)))</f>
        <v/>
      </c>
      <c r="BU64" s="8" t="str">
        <f>(IF('ÁREA MEJORA COMPETENCIAL'!X64=21,70,IF('ÁREA MEJORA COMPETENCIAL'!X64=20,66,IF('ÁREA MEJORA COMPETENCIAL'!X64=19,63,IF('ÁREA MEJORA COMPETENCIAL'!X64&lt;=2,"",BT64)))))</f>
        <v/>
      </c>
      <c r="BV64" s="26">
        <f t="shared" si="23"/>
        <v>0</v>
      </c>
      <c r="BW64" s="69" t="str">
        <f>IF(ISBLANK('ÁREA MEJORA COMPETENCIAL'!R64),"",IF(BU64="","",BV64-BU64))</f>
        <v/>
      </c>
      <c r="BX64" s="224" t="str">
        <f>IF(ISBLANK('ÁREA MEJORA COMPETENCIAL'!R64),"",IF(BU64="","VER RESULTADOS",BV64/BU64))</f>
        <v/>
      </c>
      <c r="BY64" s="135"/>
    </row>
    <row r="65" spans="1:77" s="99" customFormat="1" ht="18" customHeight="1" x14ac:dyDescent="0.3">
      <c r="A65" s="400" t="str">
        <f>IF(ISBLANK('ÁREA MEJORA COMPETENCIAL'!A65),"",'ÁREA MEJORA COMPETENCIAL'!A65:B65)</f>
        <v/>
      </c>
      <c r="B65" s="400"/>
      <c r="C65" s="181" t="str">
        <f>IF(ISBLANK('ÁREA MEJORA COMPETENCIAL'!C65),"",'ÁREA MEJORA COMPETENCIAL'!C65)</f>
        <v/>
      </c>
      <c r="D65" s="16" t="str">
        <f>IF(ISBLANK('ÁREA MEJORA COMPETENCIAL'!D65),"",'ÁREA MEJORA COMPETENCIAL'!D65)</f>
        <v/>
      </c>
      <c r="E65" s="68"/>
      <c r="F65" s="205"/>
      <c r="G65" s="205"/>
      <c r="H65" s="54"/>
      <c r="I65" s="54"/>
      <c r="J65" s="54"/>
      <c r="K65" s="24">
        <f t="shared" si="1"/>
        <v>0</v>
      </c>
      <c r="L65" s="54"/>
      <c r="M65" s="54"/>
      <c r="N65" s="213">
        <f t="shared" si="2"/>
        <v>0</v>
      </c>
      <c r="O65" s="54"/>
      <c r="P65" s="54"/>
      <c r="Q65" s="213">
        <f t="shared" si="3"/>
        <v>0</v>
      </c>
      <c r="R65" s="54"/>
      <c r="S65" s="54"/>
      <c r="T65" s="213">
        <f t="shared" si="4"/>
        <v>0</v>
      </c>
      <c r="U65" s="54"/>
      <c r="V65" s="54"/>
      <c r="W65" s="213">
        <f t="shared" si="5"/>
        <v>0</v>
      </c>
      <c r="X65" s="54"/>
      <c r="Y65" s="24">
        <f t="shared" si="6"/>
        <v>0</v>
      </c>
      <c r="Z65" s="54"/>
      <c r="AA65" s="54"/>
      <c r="AB65" s="213">
        <f t="shared" si="7"/>
        <v>0</v>
      </c>
      <c r="AC65" s="54"/>
      <c r="AD65" s="54"/>
      <c r="AE65" s="213">
        <f t="shared" si="8"/>
        <v>0</v>
      </c>
      <c r="AF65" s="54"/>
      <c r="AG65" s="54"/>
      <c r="AH65" s="213">
        <f t="shared" si="9"/>
        <v>0</v>
      </c>
      <c r="AI65" s="54"/>
      <c r="AJ65" s="54"/>
      <c r="AK65" s="213">
        <f t="shared" si="10"/>
        <v>0</v>
      </c>
      <c r="AL65" s="54"/>
      <c r="AM65" s="24">
        <f t="shared" si="11"/>
        <v>0</v>
      </c>
      <c r="AN65" s="54"/>
      <c r="AO65" s="54"/>
      <c r="AP65" s="213">
        <f t="shared" si="12"/>
        <v>0</v>
      </c>
      <c r="AQ65" s="54"/>
      <c r="AR65" s="54"/>
      <c r="AS65" s="213">
        <f t="shared" si="13"/>
        <v>0</v>
      </c>
      <c r="AT65" s="54"/>
      <c r="AU65" s="54"/>
      <c r="AV65" s="213">
        <f t="shared" si="14"/>
        <v>0</v>
      </c>
      <c r="AW65" s="54"/>
      <c r="AX65" s="54"/>
      <c r="AY65" s="213">
        <f t="shared" si="15"/>
        <v>0</v>
      </c>
      <c r="AZ65" s="54"/>
      <c r="BA65" s="24">
        <f t="shared" si="16"/>
        <v>0</v>
      </c>
      <c r="BB65" s="201"/>
      <c r="BC65" s="201"/>
      <c r="BD65" s="213">
        <f t="shared" si="17"/>
        <v>0</v>
      </c>
      <c r="BE65" s="201"/>
      <c r="BF65" s="201"/>
      <c r="BG65" s="213">
        <f t="shared" si="18"/>
        <v>0</v>
      </c>
      <c r="BH65" s="201"/>
      <c r="BI65" s="24">
        <f t="shared" si="19"/>
        <v>0</v>
      </c>
      <c r="BJ65" s="54"/>
      <c r="BK65" s="54"/>
      <c r="BL65" s="213">
        <f t="shared" si="20"/>
        <v>0</v>
      </c>
      <c r="BM65" s="54"/>
      <c r="BN65" s="54"/>
      <c r="BO65" s="213">
        <f t="shared" si="21"/>
        <v>0</v>
      </c>
      <c r="BP65" s="54"/>
      <c r="BQ65" s="25">
        <f t="shared" si="22"/>
        <v>0</v>
      </c>
      <c r="BR65" s="214"/>
      <c r="BS65" s="11" t="str">
        <f>IF(ISBLANK('ÁREA MEJORA COMPETENCIAL'!R65),"",(IF(ISERROR('ÁREA MEJORA COMPETENCIAL'!R65),"",('ÁREA MEJORA COMPETENCIAL'!X65)*3.3333333)))</f>
        <v/>
      </c>
      <c r="BT65" s="5" t="str">
        <f>IF(ISBLANK('ÁREA MEJORA COMPETENCIAL'!R65),"",(MROUND(BS65,4)))</f>
        <v/>
      </c>
      <c r="BU65" s="8" t="str">
        <f>(IF('ÁREA MEJORA COMPETENCIAL'!X65=21,70,IF('ÁREA MEJORA COMPETENCIAL'!X65=20,66,IF('ÁREA MEJORA COMPETENCIAL'!X65=19,63,IF('ÁREA MEJORA COMPETENCIAL'!X65&lt;=2,"",BT65)))))</f>
        <v/>
      </c>
      <c r="BV65" s="26">
        <f t="shared" si="23"/>
        <v>0</v>
      </c>
      <c r="BW65" s="69" t="str">
        <f>IF(ISBLANK('ÁREA MEJORA COMPETENCIAL'!R65),"",IF(BU65="","",BV65-BU65))</f>
        <v/>
      </c>
      <c r="BX65" s="224" t="str">
        <f>IF(ISBLANK('ÁREA MEJORA COMPETENCIAL'!R65),"",IF(BU65="","VER RESULTADOS",BV65/BU65))</f>
        <v/>
      </c>
      <c r="BY65" s="135"/>
    </row>
    <row r="66" spans="1:77" s="99" customFormat="1" ht="18" customHeight="1" x14ac:dyDescent="0.3">
      <c r="A66" s="400" t="str">
        <f>IF(ISBLANK('ÁREA MEJORA COMPETENCIAL'!A66),"",'ÁREA MEJORA COMPETENCIAL'!A66:B66)</f>
        <v/>
      </c>
      <c r="B66" s="400"/>
      <c r="C66" s="181" t="str">
        <f>IF(ISBLANK('ÁREA MEJORA COMPETENCIAL'!C66),"",'ÁREA MEJORA COMPETENCIAL'!C66)</f>
        <v/>
      </c>
      <c r="D66" s="16" t="str">
        <f>IF(ISBLANK('ÁREA MEJORA COMPETENCIAL'!D66),"",'ÁREA MEJORA COMPETENCIAL'!D66)</f>
        <v/>
      </c>
      <c r="E66" s="68"/>
      <c r="F66" s="205"/>
      <c r="G66" s="205"/>
      <c r="H66" s="54"/>
      <c r="I66" s="54"/>
      <c r="J66" s="54"/>
      <c r="K66" s="24">
        <f t="shared" si="1"/>
        <v>0</v>
      </c>
      <c r="L66" s="54"/>
      <c r="M66" s="54"/>
      <c r="N66" s="213">
        <f t="shared" si="2"/>
        <v>0</v>
      </c>
      <c r="O66" s="54"/>
      <c r="P66" s="54"/>
      <c r="Q66" s="213">
        <f t="shared" si="3"/>
        <v>0</v>
      </c>
      <c r="R66" s="54"/>
      <c r="S66" s="54"/>
      <c r="T66" s="213">
        <f t="shared" si="4"/>
        <v>0</v>
      </c>
      <c r="U66" s="54"/>
      <c r="V66" s="54"/>
      <c r="W66" s="213">
        <f t="shared" si="5"/>
        <v>0</v>
      </c>
      <c r="X66" s="54"/>
      <c r="Y66" s="24">
        <f t="shared" si="6"/>
        <v>0</v>
      </c>
      <c r="Z66" s="54"/>
      <c r="AA66" s="54"/>
      <c r="AB66" s="213">
        <f t="shared" si="7"/>
        <v>0</v>
      </c>
      <c r="AC66" s="54"/>
      <c r="AD66" s="54"/>
      <c r="AE66" s="213">
        <f t="shared" si="8"/>
        <v>0</v>
      </c>
      <c r="AF66" s="54"/>
      <c r="AG66" s="54"/>
      <c r="AH66" s="213">
        <f t="shared" si="9"/>
        <v>0</v>
      </c>
      <c r="AI66" s="54"/>
      <c r="AJ66" s="54"/>
      <c r="AK66" s="213">
        <f t="shared" si="10"/>
        <v>0</v>
      </c>
      <c r="AL66" s="54"/>
      <c r="AM66" s="24">
        <f t="shared" si="11"/>
        <v>0</v>
      </c>
      <c r="AN66" s="54"/>
      <c r="AO66" s="54"/>
      <c r="AP66" s="213">
        <f t="shared" si="12"/>
        <v>0</v>
      </c>
      <c r="AQ66" s="54"/>
      <c r="AR66" s="54"/>
      <c r="AS66" s="213">
        <f t="shared" si="13"/>
        <v>0</v>
      </c>
      <c r="AT66" s="54"/>
      <c r="AU66" s="54"/>
      <c r="AV66" s="213">
        <f t="shared" si="14"/>
        <v>0</v>
      </c>
      <c r="AW66" s="54"/>
      <c r="AX66" s="54"/>
      <c r="AY66" s="213">
        <f t="shared" si="15"/>
        <v>0</v>
      </c>
      <c r="AZ66" s="54"/>
      <c r="BA66" s="24">
        <f t="shared" si="16"/>
        <v>0</v>
      </c>
      <c r="BB66" s="201"/>
      <c r="BC66" s="201"/>
      <c r="BD66" s="213">
        <f t="shared" si="17"/>
        <v>0</v>
      </c>
      <c r="BE66" s="201"/>
      <c r="BF66" s="201"/>
      <c r="BG66" s="213">
        <f t="shared" si="18"/>
        <v>0</v>
      </c>
      <c r="BH66" s="201"/>
      <c r="BI66" s="24">
        <f t="shared" si="19"/>
        <v>0</v>
      </c>
      <c r="BJ66" s="54"/>
      <c r="BK66" s="54"/>
      <c r="BL66" s="213">
        <f t="shared" si="20"/>
        <v>0</v>
      </c>
      <c r="BM66" s="54"/>
      <c r="BN66" s="54"/>
      <c r="BO66" s="213">
        <f t="shared" si="21"/>
        <v>0</v>
      </c>
      <c r="BP66" s="54"/>
      <c r="BQ66" s="25">
        <f t="shared" si="22"/>
        <v>0</v>
      </c>
      <c r="BR66" s="214"/>
      <c r="BS66" s="11" t="str">
        <f>IF(ISBLANK('ÁREA MEJORA COMPETENCIAL'!R66),"",(IF(ISERROR('ÁREA MEJORA COMPETENCIAL'!R66),"",('ÁREA MEJORA COMPETENCIAL'!X66)*3.3333333)))</f>
        <v/>
      </c>
      <c r="BT66" s="5" t="str">
        <f>IF(ISBLANK('ÁREA MEJORA COMPETENCIAL'!R66),"",(MROUND(BS66,4)))</f>
        <v/>
      </c>
      <c r="BU66" s="8" t="str">
        <f>(IF('ÁREA MEJORA COMPETENCIAL'!X66=21,70,IF('ÁREA MEJORA COMPETENCIAL'!X66=20,66,IF('ÁREA MEJORA COMPETENCIAL'!X66=19,63,IF('ÁREA MEJORA COMPETENCIAL'!X66&lt;=2,"",BT66)))))</f>
        <v/>
      </c>
      <c r="BV66" s="26">
        <f t="shared" si="23"/>
        <v>0</v>
      </c>
      <c r="BW66" s="69" t="str">
        <f>IF(ISBLANK('ÁREA MEJORA COMPETENCIAL'!R66),"",IF(BU66="","",BV66-BU66))</f>
        <v/>
      </c>
      <c r="BX66" s="224" t="str">
        <f>IF(ISBLANK('ÁREA MEJORA COMPETENCIAL'!R66),"",IF(BU66="","VER RESULTADOS",BV66/BU66))</f>
        <v/>
      </c>
      <c r="BY66" s="135"/>
    </row>
    <row r="67" spans="1:77" s="99" customFormat="1" ht="18" customHeight="1" x14ac:dyDescent="0.3">
      <c r="A67" s="400" t="str">
        <f>IF(ISBLANK('ÁREA MEJORA COMPETENCIAL'!A67),"",'ÁREA MEJORA COMPETENCIAL'!A67:B67)</f>
        <v/>
      </c>
      <c r="B67" s="400"/>
      <c r="C67" s="181" t="str">
        <f>IF(ISBLANK('ÁREA MEJORA COMPETENCIAL'!C67),"",'ÁREA MEJORA COMPETENCIAL'!C67)</f>
        <v/>
      </c>
      <c r="D67" s="16" t="str">
        <f>IF(ISBLANK('ÁREA MEJORA COMPETENCIAL'!D67),"",'ÁREA MEJORA COMPETENCIAL'!D67)</f>
        <v/>
      </c>
      <c r="E67" s="68"/>
      <c r="F67" s="205"/>
      <c r="G67" s="205"/>
      <c r="H67" s="54"/>
      <c r="I67" s="54"/>
      <c r="J67" s="54"/>
      <c r="K67" s="24">
        <f t="shared" si="1"/>
        <v>0</v>
      </c>
      <c r="L67" s="54"/>
      <c r="M67" s="54"/>
      <c r="N67" s="213">
        <f t="shared" si="2"/>
        <v>0</v>
      </c>
      <c r="O67" s="54"/>
      <c r="P67" s="54"/>
      <c r="Q67" s="213">
        <f t="shared" si="3"/>
        <v>0</v>
      </c>
      <c r="R67" s="54"/>
      <c r="S67" s="54"/>
      <c r="T67" s="213">
        <f t="shared" si="4"/>
        <v>0</v>
      </c>
      <c r="U67" s="54"/>
      <c r="V67" s="54"/>
      <c r="W67" s="213">
        <f t="shared" si="5"/>
        <v>0</v>
      </c>
      <c r="X67" s="54"/>
      <c r="Y67" s="24">
        <f t="shared" si="6"/>
        <v>0</v>
      </c>
      <c r="Z67" s="54"/>
      <c r="AA67" s="54"/>
      <c r="AB67" s="213">
        <f t="shared" si="7"/>
        <v>0</v>
      </c>
      <c r="AC67" s="54"/>
      <c r="AD67" s="54"/>
      <c r="AE67" s="213">
        <f t="shared" si="8"/>
        <v>0</v>
      </c>
      <c r="AF67" s="54"/>
      <c r="AG67" s="54"/>
      <c r="AH67" s="213">
        <f t="shared" si="9"/>
        <v>0</v>
      </c>
      <c r="AI67" s="54"/>
      <c r="AJ67" s="54"/>
      <c r="AK67" s="213">
        <f t="shared" si="10"/>
        <v>0</v>
      </c>
      <c r="AL67" s="54"/>
      <c r="AM67" s="24">
        <f t="shared" si="11"/>
        <v>0</v>
      </c>
      <c r="AN67" s="54"/>
      <c r="AO67" s="54"/>
      <c r="AP67" s="213">
        <f t="shared" si="12"/>
        <v>0</v>
      </c>
      <c r="AQ67" s="54"/>
      <c r="AR67" s="54"/>
      <c r="AS67" s="213">
        <f t="shared" si="13"/>
        <v>0</v>
      </c>
      <c r="AT67" s="54"/>
      <c r="AU67" s="54"/>
      <c r="AV67" s="213">
        <f t="shared" si="14"/>
        <v>0</v>
      </c>
      <c r="AW67" s="54"/>
      <c r="AX67" s="54"/>
      <c r="AY67" s="213">
        <f t="shared" si="15"/>
        <v>0</v>
      </c>
      <c r="AZ67" s="54"/>
      <c r="BA67" s="24">
        <f t="shared" si="16"/>
        <v>0</v>
      </c>
      <c r="BB67" s="201"/>
      <c r="BC67" s="201"/>
      <c r="BD67" s="213">
        <f t="shared" si="17"/>
        <v>0</v>
      </c>
      <c r="BE67" s="201"/>
      <c r="BF67" s="201"/>
      <c r="BG67" s="213">
        <f t="shared" si="18"/>
        <v>0</v>
      </c>
      <c r="BH67" s="201"/>
      <c r="BI67" s="24">
        <f t="shared" si="19"/>
        <v>0</v>
      </c>
      <c r="BJ67" s="54"/>
      <c r="BK67" s="54"/>
      <c r="BL67" s="213">
        <f t="shared" si="20"/>
        <v>0</v>
      </c>
      <c r="BM67" s="54"/>
      <c r="BN67" s="54"/>
      <c r="BO67" s="213">
        <f t="shared" si="21"/>
        <v>0</v>
      </c>
      <c r="BP67" s="54"/>
      <c r="BQ67" s="25">
        <f t="shared" si="22"/>
        <v>0</v>
      </c>
      <c r="BR67" s="214"/>
      <c r="BS67" s="11" t="str">
        <f>IF(ISBLANK('ÁREA MEJORA COMPETENCIAL'!R67),"",(IF(ISERROR('ÁREA MEJORA COMPETENCIAL'!R67),"",('ÁREA MEJORA COMPETENCIAL'!X67)*3.3333333)))</f>
        <v/>
      </c>
      <c r="BT67" s="5" t="str">
        <f>IF(ISBLANK('ÁREA MEJORA COMPETENCIAL'!R67),"",(MROUND(BS67,4)))</f>
        <v/>
      </c>
      <c r="BU67" s="8" t="str">
        <f>(IF('ÁREA MEJORA COMPETENCIAL'!X67=21,70,IF('ÁREA MEJORA COMPETENCIAL'!X67=20,66,IF('ÁREA MEJORA COMPETENCIAL'!X67=19,63,IF('ÁREA MEJORA COMPETENCIAL'!X67&lt;=2,"",BT67)))))</f>
        <v/>
      </c>
      <c r="BV67" s="26">
        <f t="shared" si="23"/>
        <v>0</v>
      </c>
      <c r="BW67" s="69" t="str">
        <f>IF(ISBLANK('ÁREA MEJORA COMPETENCIAL'!R67),"",IF(BU67="","",BV67-BU67))</f>
        <v/>
      </c>
      <c r="BX67" s="224" t="str">
        <f>IF(ISBLANK('ÁREA MEJORA COMPETENCIAL'!R67),"",IF(BU67="","VER RESULTADOS",BV67/BU67))</f>
        <v/>
      </c>
      <c r="BY67" s="135"/>
    </row>
    <row r="68" spans="1:77" s="99" customFormat="1" ht="18" customHeight="1" x14ac:dyDescent="0.3">
      <c r="A68" s="400" t="str">
        <f>IF(ISBLANK('ÁREA MEJORA COMPETENCIAL'!A68),"",'ÁREA MEJORA COMPETENCIAL'!A68:B68)</f>
        <v/>
      </c>
      <c r="B68" s="400"/>
      <c r="C68" s="181" t="str">
        <f>IF(ISBLANK('ÁREA MEJORA COMPETENCIAL'!C68),"",'ÁREA MEJORA COMPETENCIAL'!C68)</f>
        <v/>
      </c>
      <c r="D68" s="16" t="str">
        <f>IF(ISBLANK('ÁREA MEJORA COMPETENCIAL'!D68),"",'ÁREA MEJORA COMPETENCIAL'!D68)</f>
        <v/>
      </c>
      <c r="E68" s="68"/>
      <c r="F68" s="205"/>
      <c r="G68" s="205"/>
      <c r="H68" s="54"/>
      <c r="I68" s="54"/>
      <c r="J68" s="54"/>
      <c r="K68" s="24">
        <f t="shared" si="1"/>
        <v>0</v>
      </c>
      <c r="L68" s="54"/>
      <c r="M68" s="54"/>
      <c r="N68" s="213">
        <f t="shared" si="2"/>
        <v>0</v>
      </c>
      <c r="O68" s="54"/>
      <c r="P68" s="54"/>
      <c r="Q68" s="213">
        <f t="shared" si="3"/>
        <v>0</v>
      </c>
      <c r="R68" s="54"/>
      <c r="S68" s="54"/>
      <c r="T68" s="213">
        <f t="shared" si="4"/>
        <v>0</v>
      </c>
      <c r="U68" s="54"/>
      <c r="V68" s="54"/>
      <c r="W68" s="213">
        <f t="shared" si="5"/>
        <v>0</v>
      </c>
      <c r="X68" s="54"/>
      <c r="Y68" s="24">
        <f t="shared" si="6"/>
        <v>0</v>
      </c>
      <c r="Z68" s="54"/>
      <c r="AA68" s="54"/>
      <c r="AB68" s="213">
        <f t="shared" si="7"/>
        <v>0</v>
      </c>
      <c r="AC68" s="54"/>
      <c r="AD68" s="54"/>
      <c r="AE68" s="213">
        <f t="shared" si="8"/>
        <v>0</v>
      </c>
      <c r="AF68" s="54"/>
      <c r="AG68" s="54"/>
      <c r="AH68" s="213">
        <f t="shared" si="9"/>
        <v>0</v>
      </c>
      <c r="AI68" s="54"/>
      <c r="AJ68" s="54"/>
      <c r="AK68" s="213">
        <f t="shared" si="10"/>
        <v>0</v>
      </c>
      <c r="AL68" s="54"/>
      <c r="AM68" s="24">
        <f t="shared" si="11"/>
        <v>0</v>
      </c>
      <c r="AN68" s="54"/>
      <c r="AO68" s="54"/>
      <c r="AP68" s="213">
        <f t="shared" si="12"/>
        <v>0</v>
      </c>
      <c r="AQ68" s="54"/>
      <c r="AR68" s="54"/>
      <c r="AS68" s="213">
        <f t="shared" si="13"/>
        <v>0</v>
      </c>
      <c r="AT68" s="54"/>
      <c r="AU68" s="54"/>
      <c r="AV68" s="213">
        <f t="shared" si="14"/>
        <v>0</v>
      </c>
      <c r="AW68" s="54"/>
      <c r="AX68" s="54"/>
      <c r="AY68" s="213">
        <f t="shared" si="15"/>
        <v>0</v>
      </c>
      <c r="AZ68" s="54"/>
      <c r="BA68" s="24">
        <f t="shared" si="16"/>
        <v>0</v>
      </c>
      <c r="BB68" s="201"/>
      <c r="BC68" s="201"/>
      <c r="BD68" s="213">
        <f t="shared" si="17"/>
        <v>0</v>
      </c>
      <c r="BE68" s="201"/>
      <c r="BF68" s="201"/>
      <c r="BG68" s="213">
        <f t="shared" si="18"/>
        <v>0</v>
      </c>
      <c r="BH68" s="201"/>
      <c r="BI68" s="24">
        <f t="shared" si="19"/>
        <v>0</v>
      </c>
      <c r="BJ68" s="54"/>
      <c r="BK68" s="54"/>
      <c r="BL68" s="213">
        <f t="shared" si="20"/>
        <v>0</v>
      </c>
      <c r="BM68" s="54"/>
      <c r="BN68" s="54"/>
      <c r="BO68" s="213">
        <f t="shared" si="21"/>
        <v>0</v>
      </c>
      <c r="BP68" s="54"/>
      <c r="BQ68" s="25">
        <f t="shared" si="22"/>
        <v>0</v>
      </c>
      <c r="BR68" s="214"/>
      <c r="BS68" s="11" t="str">
        <f>IF(ISBLANK('ÁREA MEJORA COMPETENCIAL'!R68),"",(IF(ISERROR('ÁREA MEJORA COMPETENCIAL'!R68),"",('ÁREA MEJORA COMPETENCIAL'!X68)*3.3333333)))</f>
        <v/>
      </c>
      <c r="BT68" s="5" t="str">
        <f>IF(ISBLANK('ÁREA MEJORA COMPETENCIAL'!R68),"",(MROUND(BS68,4)))</f>
        <v/>
      </c>
      <c r="BU68" s="8" t="str">
        <f>(IF('ÁREA MEJORA COMPETENCIAL'!X68=21,70,IF('ÁREA MEJORA COMPETENCIAL'!X68=20,66,IF('ÁREA MEJORA COMPETENCIAL'!X68=19,63,IF('ÁREA MEJORA COMPETENCIAL'!X68&lt;=2,"",BT68)))))</f>
        <v/>
      </c>
      <c r="BV68" s="26">
        <f t="shared" si="23"/>
        <v>0</v>
      </c>
      <c r="BW68" s="69" t="str">
        <f>IF(ISBLANK('ÁREA MEJORA COMPETENCIAL'!R68),"",IF(BU68="","",BV68-BU68))</f>
        <v/>
      </c>
      <c r="BX68" s="224" t="str">
        <f>IF(ISBLANK('ÁREA MEJORA COMPETENCIAL'!R68),"",IF(BU68="","VER RESULTADOS",BV68/BU68))</f>
        <v/>
      </c>
      <c r="BY68" s="135"/>
    </row>
    <row r="69" spans="1:77" s="99" customFormat="1" ht="18" customHeight="1" x14ac:dyDescent="0.3">
      <c r="A69" s="400" t="str">
        <f>IF(ISBLANK('ÁREA MEJORA COMPETENCIAL'!A69),"",'ÁREA MEJORA COMPETENCIAL'!A69:B69)</f>
        <v/>
      </c>
      <c r="B69" s="400"/>
      <c r="C69" s="181" t="str">
        <f>IF(ISBLANK('ÁREA MEJORA COMPETENCIAL'!C69),"",'ÁREA MEJORA COMPETENCIAL'!C69)</f>
        <v/>
      </c>
      <c r="D69" s="16" t="str">
        <f>IF(ISBLANK('ÁREA MEJORA COMPETENCIAL'!D69),"",'ÁREA MEJORA COMPETENCIAL'!D69)</f>
        <v/>
      </c>
      <c r="E69" s="68"/>
      <c r="F69" s="205"/>
      <c r="G69" s="205"/>
      <c r="H69" s="54"/>
      <c r="I69" s="54"/>
      <c r="J69" s="54"/>
      <c r="K69" s="24">
        <f t="shared" si="1"/>
        <v>0</v>
      </c>
      <c r="L69" s="54"/>
      <c r="M69" s="54"/>
      <c r="N69" s="213">
        <f t="shared" si="2"/>
        <v>0</v>
      </c>
      <c r="O69" s="54"/>
      <c r="P69" s="54"/>
      <c r="Q69" s="213">
        <f t="shared" si="3"/>
        <v>0</v>
      </c>
      <c r="R69" s="54"/>
      <c r="S69" s="54"/>
      <c r="T69" s="213">
        <f t="shared" si="4"/>
        <v>0</v>
      </c>
      <c r="U69" s="54"/>
      <c r="V69" s="54"/>
      <c r="W69" s="213">
        <f t="shared" si="5"/>
        <v>0</v>
      </c>
      <c r="X69" s="54"/>
      <c r="Y69" s="24">
        <f t="shared" si="6"/>
        <v>0</v>
      </c>
      <c r="Z69" s="54"/>
      <c r="AA69" s="54"/>
      <c r="AB69" s="213">
        <f t="shared" si="7"/>
        <v>0</v>
      </c>
      <c r="AC69" s="54"/>
      <c r="AD69" s="54"/>
      <c r="AE69" s="213">
        <f t="shared" si="8"/>
        <v>0</v>
      </c>
      <c r="AF69" s="54"/>
      <c r="AG69" s="54"/>
      <c r="AH69" s="213">
        <f t="shared" si="9"/>
        <v>0</v>
      </c>
      <c r="AI69" s="54"/>
      <c r="AJ69" s="54"/>
      <c r="AK69" s="213">
        <f t="shared" si="10"/>
        <v>0</v>
      </c>
      <c r="AL69" s="54"/>
      <c r="AM69" s="24">
        <f t="shared" si="11"/>
        <v>0</v>
      </c>
      <c r="AN69" s="54"/>
      <c r="AO69" s="54"/>
      <c r="AP69" s="213">
        <f t="shared" si="12"/>
        <v>0</v>
      </c>
      <c r="AQ69" s="54"/>
      <c r="AR69" s="54"/>
      <c r="AS69" s="213">
        <f t="shared" si="13"/>
        <v>0</v>
      </c>
      <c r="AT69" s="54"/>
      <c r="AU69" s="54"/>
      <c r="AV69" s="213">
        <f t="shared" si="14"/>
        <v>0</v>
      </c>
      <c r="AW69" s="54"/>
      <c r="AX69" s="54"/>
      <c r="AY69" s="213">
        <f t="shared" si="15"/>
        <v>0</v>
      </c>
      <c r="AZ69" s="54"/>
      <c r="BA69" s="24">
        <f t="shared" si="16"/>
        <v>0</v>
      </c>
      <c r="BB69" s="201"/>
      <c r="BC69" s="201"/>
      <c r="BD69" s="213">
        <f t="shared" si="17"/>
        <v>0</v>
      </c>
      <c r="BE69" s="201"/>
      <c r="BF69" s="201"/>
      <c r="BG69" s="213">
        <f t="shared" si="18"/>
        <v>0</v>
      </c>
      <c r="BH69" s="201"/>
      <c r="BI69" s="24">
        <f t="shared" si="19"/>
        <v>0</v>
      </c>
      <c r="BJ69" s="54"/>
      <c r="BK69" s="54"/>
      <c r="BL69" s="213">
        <f t="shared" si="20"/>
        <v>0</v>
      </c>
      <c r="BM69" s="54"/>
      <c r="BN69" s="54"/>
      <c r="BO69" s="213">
        <f t="shared" si="21"/>
        <v>0</v>
      </c>
      <c r="BP69" s="54"/>
      <c r="BQ69" s="25">
        <f t="shared" si="22"/>
        <v>0</v>
      </c>
      <c r="BR69" s="214"/>
      <c r="BS69" s="11" t="str">
        <f>IF(ISBLANK('ÁREA MEJORA COMPETENCIAL'!R69),"",(IF(ISERROR('ÁREA MEJORA COMPETENCIAL'!R69),"",('ÁREA MEJORA COMPETENCIAL'!X69)*3.3333333)))</f>
        <v/>
      </c>
      <c r="BT69" s="5" t="str">
        <f>IF(ISBLANK('ÁREA MEJORA COMPETENCIAL'!R69),"",(MROUND(BS69,4)))</f>
        <v/>
      </c>
      <c r="BU69" s="8" t="str">
        <f>(IF('ÁREA MEJORA COMPETENCIAL'!X69=21,70,IF('ÁREA MEJORA COMPETENCIAL'!X69=20,66,IF('ÁREA MEJORA COMPETENCIAL'!X69=19,63,IF('ÁREA MEJORA COMPETENCIAL'!X69&lt;=2,"",BT69)))))</f>
        <v/>
      </c>
      <c r="BV69" s="26">
        <f t="shared" si="23"/>
        <v>0</v>
      </c>
      <c r="BW69" s="69" t="str">
        <f>IF(ISBLANK('ÁREA MEJORA COMPETENCIAL'!R69),"",IF(BU69="","",BV69-BU69))</f>
        <v/>
      </c>
      <c r="BX69" s="224" t="str">
        <f>IF(ISBLANK('ÁREA MEJORA COMPETENCIAL'!R69),"",IF(BU69="","VER RESULTADOS",BV69/BU69))</f>
        <v/>
      </c>
      <c r="BY69" s="135"/>
    </row>
    <row r="70" spans="1:77" s="99" customFormat="1" ht="18" customHeight="1" x14ac:dyDescent="0.3">
      <c r="A70" s="400" t="str">
        <f>IF(ISBLANK('ÁREA MEJORA COMPETENCIAL'!A70),"",'ÁREA MEJORA COMPETENCIAL'!A70:B70)</f>
        <v/>
      </c>
      <c r="B70" s="400"/>
      <c r="C70" s="181" t="str">
        <f>IF(ISBLANK('ÁREA MEJORA COMPETENCIAL'!C70),"",'ÁREA MEJORA COMPETENCIAL'!C70)</f>
        <v/>
      </c>
      <c r="D70" s="16" t="str">
        <f>IF(ISBLANK('ÁREA MEJORA COMPETENCIAL'!D70),"",'ÁREA MEJORA COMPETENCIAL'!D70)</f>
        <v/>
      </c>
      <c r="E70" s="68"/>
      <c r="F70" s="205"/>
      <c r="G70" s="205"/>
      <c r="H70" s="54"/>
      <c r="I70" s="54"/>
      <c r="J70" s="54"/>
      <c r="K70" s="24">
        <f t="shared" si="1"/>
        <v>0</v>
      </c>
      <c r="L70" s="54"/>
      <c r="M70" s="54"/>
      <c r="N70" s="213">
        <f t="shared" si="2"/>
        <v>0</v>
      </c>
      <c r="O70" s="54"/>
      <c r="P70" s="54"/>
      <c r="Q70" s="213">
        <f t="shared" si="3"/>
        <v>0</v>
      </c>
      <c r="R70" s="54"/>
      <c r="S70" s="54"/>
      <c r="T70" s="213">
        <f t="shared" si="4"/>
        <v>0</v>
      </c>
      <c r="U70" s="54"/>
      <c r="V70" s="54"/>
      <c r="W70" s="213">
        <f t="shared" si="5"/>
        <v>0</v>
      </c>
      <c r="X70" s="54"/>
      <c r="Y70" s="24">
        <f t="shared" si="6"/>
        <v>0</v>
      </c>
      <c r="Z70" s="54"/>
      <c r="AA70" s="54"/>
      <c r="AB70" s="213">
        <f t="shared" si="7"/>
        <v>0</v>
      </c>
      <c r="AC70" s="54"/>
      <c r="AD70" s="54"/>
      <c r="AE70" s="213">
        <f t="shared" si="8"/>
        <v>0</v>
      </c>
      <c r="AF70" s="54"/>
      <c r="AG70" s="54"/>
      <c r="AH70" s="213">
        <f t="shared" si="9"/>
        <v>0</v>
      </c>
      <c r="AI70" s="54"/>
      <c r="AJ70" s="54"/>
      <c r="AK70" s="213">
        <f t="shared" si="10"/>
        <v>0</v>
      </c>
      <c r="AL70" s="54"/>
      <c r="AM70" s="24">
        <f t="shared" si="11"/>
        <v>0</v>
      </c>
      <c r="AN70" s="54"/>
      <c r="AO70" s="54"/>
      <c r="AP70" s="213">
        <f t="shared" si="12"/>
        <v>0</v>
      </c>
      <c r="AQ70" s="54"/>
      <c r="AR70" s="54"/>
      <c r="AS70" s="213">
        <f t="shared" si="13"/>
        <v>0</v>
      </c>
      <c r="AT70" s="54"/>
      <c r="AU70" s="54"/>
      <c r="AV70" s="213">
        <f t="shared" si="14"/>
        <v>0</v>
      </c>
      <c r="AW70" s="54"/>
      <c r="AX70" s="54"/>
      <c r="AY70" s="213">
        <f t="shared" si="15"/>
        <v>0</v>
      </c>
      <c r="AZ70" s="54"/>
      <c r="BA70" s="24">
        <f t="shared" si="16"/>
        <v>0</v>
      </c>
      <c r="BB70" s="201"/>
      <c r="BC70" s="201"/>
      <c r="BD70" s="213">
        <f t="shared" si="17"/>
        <v>0</v>
      </c>
      <c r="BE70" s="201"/>
      <c r="BF70" s="201"/>
      <c r="BG70" s="213">
        <f t="shared" si="18"/>
        <v>0</v>
      </c>
      <c r="BH70" s="201"/>
      <c r="BI70" s="24">
        <f t="shared" si="19"/>
        <v>0</v>
      </c>
      <c r="BJ70" s="54"/>
      <c r="BK70" s="54"/>
      <c r="BL70" s="213">
        <f t="shared" si="20"/>
        <v>0</v>
      </c>
      <c r="BM70" s="54"/>
      <c r="BN70" s="54"/>
      <c r="BO70" s="213">
        <f t="shared" si="21"/>
        <v>0</v>
      </c>
      <c r="BP70" s="54"/>
      <c r="BQ70" s="25">
        <f t="shared" si="22"/>
        <v>0</v>
      </c>
      <c r="BR70" s="214"/>
      <c r="BS70" s="11" t="str">
        <f>IF(ISBLANK('ÁREA MEJORA COMPETENCIAL'!R70),"",(IF(ISERROR('ÁREA MEJORA COMPETENCIAL'!R70),"",('ÁREA MEJORA COMPETENCIAL'!X70)*3.3333333)))</f>
        <v/>
      </c>
      <c r="BT70" s="5" t="str">
        <f>IF(ISBLANK('ÁREA MEJORA COMPETENCIAL'!R70),"",(MROUND(BS70,4)))</f>
        <v/>
      </c>
      <c r="BU70" s="8" t="str">
        <f>(IF('ÁREA MEJORA COMPETENCIAL'!X70=21,70,IF('ÁREA MEJORA COMPETENCIAL'!X70=20,66,IF('ÁREA MEJORA COMPETENCIAL'!X70=19,63,IF('ÁREA MEJORA COMPETENCIAL'!X70&lt;=2,"",BT70)))))</f>
        <v/>
      </c>
      <c r="BV70" s="26">
        <f t="shared" si="23"/>
        <v>0</v>
      </c>
      <c r="BW70" s="69" t="str">
        <f>IF(ISBLANK('ÁREA MEJORA COMPETENCIAL'!R70),"",IF(BU70="","",BV70-BU70))</f>
        <v/>
      </c>
      <c r="BX70" s="224" t="str">
        <f>IF(ISBLANK('ÁREA MEJORA COMPETENCIAL'!R70),"",IF(BU70="","VER RESULTADOS",BV70/BU70))</f>
        <v/>
      </c>
      <c r="BY70" s="135"/>
    </row>
    <row r="71" spans="1:77" s="99" customFormat="1" ht="18" customHeight="1" x14ac:dyDescent="0.3">
      <c r="A71" s="400" t="str">
        <f>IF(ISBLANK('ÁREA MEJORA COMPETENCIAL'!A71),"",'ÁREA MEJORA COMPETENCIAL'!A71:B71)</f>
        <v/>
      </c>
      <c r="B71" s="400"/>
      <c r="C71" s="181" t="str">
        <f>IF(ISBLANK('ÁREA MEJORA COMPETENCIAL'!C71),"",'ÁREA MEJORA COMPETENCIAL'!C71)</f>
        <v/>
      </c>
      <c r="D71" s="16" t="str">
        <f>IF(ISBLANK('ÁREA MEJORA COMPETENCIAL'!D71),"",'ÁREA MEJORA COMPETENCIAL'!D71)</f>
        <v/>
      </c>
      <c r="E71" s="68"/>
      <c r="F71" s="205"/>
      <c r="G71" s="205"/>
      <c r="H71" s="54"/>
      <c r="I71" s="54"/>
      <c r="J71" s="54"/>
      <c r="K71" s="24">
        <f t="shared" si="1"/>
        <v>0</v>
      </c>
      <c r="L71" s="54"/>
      <c r="M71" s="54"/>
      <c r="N71" s="213">
        <f t="shared" si="2"/>
        <v>0</v>
      </c>
      <c r="O71" s="54"/>
      <c r="P71" s="54"/>
      <c r="Q71" s="213">
        <f t="shared" si="3"/>
        <v>0</v>
      </c>
      <c r="R71" s="54"/>
      <c r="S71" s="54"/>
      <c r="T71" s="213">
        <f t="shared" si="4"/>
        <v>0</v>
      </c>
      <c r="U71" s="54"/>
      <c r="V71" s="54"/>
      <c r="W71" s="213">
        <f t="shared" si="5"/>
        <v>0</v>
      </c>
      <c r="X71" s="54"/>
      <c r="Y71" s="24">
        <f t="shared" si="6"/>
        <v>0</v>
      </c>
      <c r="Z71" s="54"/>
      <c r="AA71" s="54"/>
      <c r="AB71" s="213">
        <f t="shared" si="7"/>
        <v>0</v>
      </c>
      <c r="AC71" s="54"/>
      <c r="AD71" s="54"/>
      <c r="AE71" s="213">
        <f t="shared" si="8"/>
        <v>0</v>
      </c>
      <c r="AF71" s="54"/>
      <c r="AG71" s="54"/>
      <c r="AH71" s="213">
        <f t="shared" si="9"/>
        <v>0</v>
      </c>
      <c r="AI71" s="54"/>
      <c r="AJ71" s="54"/>
      <c r="AK71" s="213">
        <f t="shared" si="10"/>
        <v>0</v>
      </c>
      <c r="AL71" s="54"/>
      <c r="AM71" s="24">
        <f t="shared" si="11"/>
        <v>0</v>
      </c>
      <c r="AN71" s="54"/>
      <c r="AO71" s="54"/>
      <c r="AP71" s="213">
        <f t="shared" si="12"/>
        <v>0</v>
      </c>
      <c r="AQ71" s="54"/>
      <c r="AR71" s="54"/>
      <c r="AS71" s="213">
        <f t="shared" si="13"/>
        <v>0</v>
      </c>
      <c r="AT71" s="54"/>
      <c r="AU71" s="54"/>
      <c r="AV71" s="213">
        <f t="shared" si="14"/>
        <v>0</v>
      </c>
      <c r="AW71" s="54"/>
      <c r="AX71" s="54"/>
      <c r="AY71" s="213">
        <f t="shared" si="15"/>
        <v>0</v>
      </c>
      <c r="AZ71" s="54"/>
      <c r="BA71" s="24">
        <f t="shared" si="16"/>
        <v>0</v>
      </c>
      <c r="BB71" s="201"/>
      <c r="BC71" s="201"/>
      <c r="BD71" s="213">
        <f t="shared" si="17"/>
        <v>0</v>
      </c>
      <c r="BE71" s="201"/>
      <c r="BF71" s="201"/>
      <c r="BG71" s="213">
        <f t="shared" si="18"/>
        <v>0</v>
      </c>
      <c r="BH71" s="201"/>
      <c r="BI71" s="24">
        <f t="shared" si="19"/>
        <v>0</v>
      </c>
      <c r="BJ71" s="54"/>
      <c r="BK71" s="54"/>
      <c r="BL71" s="213">
        <f t="shared" si="20"/>
        <v>0</v>
      </c>
      <c r="BM71" s="54"/>
      <c r="BN71" s="54"/>
      <c r="BO71" s="213">
        <f t="shared" si="21"/>
        <v>0</v>
      </c>
      <c r="BP71" s="54"/>
      <c r="BQ71" s="25">
        <f t="shared" si="22"/>
        <v>0</v>
      </c>
      <c r="BR71" s="214"/>
      <c r="BS71" s="11" t="str">
        <f>IF(ISBLANK('ÁREA MEJORA COMPETENCIAL'!R71),"",(IF(ISERROR('ÁREA MEJORA COMPETENCIAL'!R71),"",('ÁREA MEJORA COMPETENCIAL'!X71)*3.3333333)))</f>
        <v/>
      </c>
      <c r="BT71" s="5" t="str">
        <f>IF(ISBLANK('ÁREA MEJORA COMPETENCIAL'!R71),"",(MROUND(BS71,4)))</f>
        <v/>
      </c>
      <c r="BU71" s="8" t="str">
        <f>(IF('ÁREA MEJORA COMPETENCIAL'!X71=21,70,IF('ÁREA MEJORA COMPETENCIAL'!X71=20,66,IF('ÁREA MEJORA COMPETENCIAL'!X71=19,63,IF('ÁREA MEJORA COMPETENCIAL'!X71&lt;=2,"",BT71)))))</f>
        <v/>
      </c>
      <c r="BV71" s="26">
        <f t="shared" si="23"/>
        <v>0</v>
      </c>
      <c r="BW71" s="69" t="str">
        <f>IF(ISBLANK('ÁREA MEJORA COMPETENCIAL'!R71),"",IF(BU71="","",BV71-BU71))</f>
        <v/>
      </c>
      <c r="BX71" s="224" t="str">
        <f>IF(ISBLANK('ÁREA MEJORA COMPETENCIAL'!R71),"",IF(BU71="","VER RESULTADOS",BV71/BU71))</f>
        <v/>
      </c>
      <c r="BY71" s="135"/>
    </row>
    <row r="72" spans="1:77" s="99" customFormat="1" ht="18" customHeight="1" x14ac:dyDescent="0.3">
      <c r="A72" s="400" t="str">
        <f>IF(ISBLANK('ÁREA MEJORA COMPETENCIAL'!A72),"",'ÁREA MEJORA COMPETENCIAL'!A72:B72)</f>
        <v/>
      </c>
      <c r="B72" s="400"/>
      <c r="C72" s="181" t="str">
        <f>IF(ISBLANK('ÁREA MEJORA COMPETENCIAL'!C72),"",'ÁREA MEJORA COMPETENCIAL'!C72)</f>
        <v/>
      </c>
      <c r="D72" s="16" t="str">
        <f>IF(ISBLANK('ÁREA MEJORA COMPETENCIAL'!D72),"",'ÁREA MEJORA COMPETENCIAL'!D72)</f>
        <v/>
      </c>
      <c r="E72" s="68"/>
      <c r="F72" s="205"/>
      <c r="G72" s="205"/>
      <c r="H72" s="54"/>
      <c r="I72" s="54"/>
      <c r="J72" s="54"/>
      <c r="K72" s="24">
        <f t="shared" si="1"/>
        <v>0</v>
      </c>
      <c r="L72" s="54"/>
      <c r="M72" s="54"/>
      <c r="N72" s="213">
        <f t="shared" si="2"/>
        <v>0</v>
      </c>
      <c r="O72" s="54"/>
      <c r="P72" s="54"/>
      <c r="Q72" s="213">
        <f t="shared" si="3"/>
        <v>0</v>
      </c>
      <c r="R72" s="54"/>
      <c r="S72" s="54"/>
      <c r="T72" s="213">
        <f t="shared" si="4"/>
        <v>0</v>
      </c>
      <c r="U72" s="54"/>
      <c r="V72" s="54"/>
      <c r="W72" s="213">
        <f t="shared" si="5"/>
        <v>0</v>
      </c>
      <c r="X72" s="54"/>
      <c r="Y72" s="24">
        <f t="shared" si="6"/>
        <v>0</v>
      </c>
      <c r="Z72" s="54"/>
      <c r="AA72" s="54"/>
      <c r="AB72" s="213">
        <f t="shared" si="7"/>
        <v>0</v>
      </c>
      <c r="AC72" s="54"/>
      <c r="AD72" s="54"/>
      <c r="AE72" s="213">
        <f t="shared" si="8"/>
        <v>0</v>
      </c>
      <c r="AF72" s="54"/>
      <c r="AG72" s="54"/>
      <c r="AH72" s="213">
        <f t="shared" si="9"/>
        <v>0</v>
      </c>
      <c r="AI72" s="54"/>
      <c r="AJ72" s="54"/>
      <c r="AK72" s="213">
        <f t="shared" si="10"/>
        <v>0</v>
      </c>
      <c r="AL72" s="54"/>
      <c r="AM72" s="24">
        <f t="shared" si="11"/>
        <v>0</v>
      </c>
      <c r="AN72" s="54"/>
      <c r="AO72" s="54"/>
      <c r="AP72" s="213">
        <f t="shared" si="12"/>
        <v>0</v>
      </c>
      <c r="AQ72" s="54"/>
      <c r="AR72" s="54"/>
      <c r="AS72" s="213">
        <f t="shared" si="13"/>
        <v>0</v>
      </c>
      <c r="AT72" s="54"/>
      <c r="AU72" s="54"/>
      <c r="AV72" s="213">
        <f t="shared" si="14"/>
        <v>0</v>
      </c>
      <c r="AW72" s="54"/>
      <c r="AX72" s="54"/>
      <c r="AY72" s="213">
        <f t="shared" si="15"/>
        <v>0</v>
      </c>
      <c r="AZ72" s="54"/>
      <c r="BA72" s="24">
        <f t="shared" si="16"/>
        <v>0</v>
      </c>
      <c r="BB72" s="201"/>
      <c r="BC72" s="201"/>
      <c r="BD72" s="213">
        <f t="shared" si="17"/>
        <v>0</v>
      </c>
      <c r="BE72" s="201"/>
      <c r="BF72" s="201"/>
      <c r="BG72" s="213">
        <f t="shared" si="18"/>
        <v>0</v>
      </c>
      <c r="BH72" s="201"/>
      <c r="BI72" s="24">
        <f t="shared" si="19"/>
        <v>0</v>
      </c>
      <c r="BJ72" s="54"/>
      <c r="BK72" s="54"/>
      <c r="BL72" s="213">
        <f t="shared" si="20"/>
        <v>0</v>
      </c>
      <c r="BM72" s="54"/>
      <c r="BN72" s="54"/>
      <c r="BO72" s="213">
        <f t="shared" si="21"/>
        <v>0</v>
      </c>
      <c r="BP72" s="54"/>
      <c r="BQ72" s="25">
        <f t="shared" si="22"/>
        <v>0</v>
      </c>
      <c r="BR72" s="214"/>
      <c r="BS72" s="11" t="str">
        <f>IF(ISBLANK('ÁREA MEJORA COMPETENCIAL'!R72),"",(IF(ISERROR('ÁREA MEJORA COMPETENCIAL'!R72),"",('ÁREA MEJORA COMPETENCIAL'!X72)*3.3333333)))</f>
        <v/>
      </c>
      <c r="BT72" s="5" t="str">
        <f>IF(ISBLANK('ÁREA MEJORA COMPETENCIAL'!R72),"",(MROUND(BS72,4)))</f>
        <v/>
      </c>
      <c r="BU72" s="8" t="str">
        <f>(IF('ÁREA MEJORA COMPETENCIAL'!X72=21,70,IF('ÁREA MEJORA COMPETENCIAL'!X72=20,66,IF('ÁREA MEJORA COMPETENCIAL'!X72=19,63,IF('ÁREA MEJORA COMPETENCIAL'!X72&lt;=2,"",BT72)))))</f>
        <v/>
      </c>
      <c r="BV72" s="26">
        <f t="shared" si="23"/>
        <v>0</v>
      </c>
      <c r="BW72" s="69" t="str">
        <f>IF(ISBLANK('ÁREA MEJORA COMPETENCIAL'!R72),"",IF(BU72="","",BV72-BU72))</f>
        <v/>
      </c>
      <c r="BX72" s="224" t="str">
        <f>IF(ISBLANK('ÁREA MEJORA COMPETENCIAL'!R72),"",IF(BU72="","VER RESULTADOS",BV72/BU72))</f>
        <v/>
      </c>
      <c r="BY72" s="135"/>
    </row>
    <row r="73" spans="1:77" s="99" customFormat="1" ht="18" customHeight="1" x14ac:dyDescent="0.3">
      <c r="A73" s="400" t="str">
        <f>IF(ISBLANK('ÁREA MEJORA COMPETENCIAL'!A73),"",'ÁREA MEJORA COMPETENCIAL'!A73:B73)</f>
        <v/>
      </c>
      <c r="B73" s="400"/>
      <c r="C73" s="181" t="str">
        <f>IF(ISBLANK('ÁREA MEJORA COMPETENCIAL'!C73),"",'ÁREA MEJORA COMPETENCIAL'!C73)</f>
        <v/>
      </c>
      <c r="D73" s="16" t="str">
        <f>IF(ISBLANK('ÁREA MEJORA COMPETENCIAL'!D73),"",'ÁREA MEJORA COMPETENCIAL'!D73)</f>
        <v/>
      </c>
      <c r="E73" s="68"/>
      <c r="F73" s="205"/>
      <c r="G73" s="205"/>
      <c r="H73" s="54"/>
      <c r="I73" s="54"/>
      <c r="J73" s="54"/>
      <c r="K73" s="24">
        <f t="shared" si="1"/>
        <v>0</v>
      </c>
      <c r="L73" s="54"/>
      <c r="M73" s="54"/>
      <c r="N73" s="213">
        <f t="shared" si="2"/>
        <v>0</v>
      </c>
      <c r="O73" s="54"/>
      <c r="P73" s="54"/>
      <c r="Q73" s="213">
        <f t="shared" si="3"/>
        <v>0</v>
      </c>
      <c r="R73" s="54"/>
      <c r="S73" s="54"/>
      <c r="T73" s="213">
        <f t="shared" si="4"/>
        <v>0</v>
      </c>
      <c r="U73" s="54"/>
      <c r="V73" s="54"/>
      <c r="W73" s="213">
        <f t="shared" si="5"/>
        <v>0</v>
      </c>
      <c r="X73" s="54"/>
      <c r="Y73" s="24">
        <f t="shared" si="6"/>
        <v>0</v>
      </c>
      <c r="Z73" s="54"/>
      <c r="AA73" s="54"/>
      <c r="AB73" s="213">
        <f t="shared" si="7"/>
        <v>0</v>
      </c>
      <c r="AC73" s="54"/>
      <c r="AD73" s="54"/>
      <c r="AE73" s="213">
        <f t="shared" si="8"/>
        <v>0</v>
      </c>
      <c r="AF73" s="54"/>
      <c r="AG73" s="54"/>
      <c r="AH73" s="213">
        <f t="shared" si="9"/>
        <v>0</v>
      </c>
      <c r="AI73" s="54"/>
      <c r="AJ73" s="54"/>
      <c r="AK73" s="213">
        <f t="shared" si="10"/>
        <v>0</v>
      </c>
      <c r="AL73" s="54"/>
      <c r="AM73" s="24">
        <f t="shared" si="11"/>
        <v>0</v>
      </c>
      <c r="AN73" s="54"/>
      <c r="AO73" s="54"/>
      <c r="AP73" s="213">
        <f t="shared" si="12"/>
        <v>0</v>
      </c>
      <c r="AQ73" s="54"/>
      <c r="AR73" s="54"/>
      <c r="AS73" s="213">
        <f t="shared" si="13"/>
        <v>0</v>
      </c>
      <c r="AT73" s="54"/>
      <c r="AU73" s="54"/>
      <c r="AV73" s="213">
        <f t="shared" si="14"/>
        <v>0</v>
      </c>
      <c r="AW73" s="54"/>
      <c r="AX73" s="54"/>
      <c r="AY73" s="213">
        <f t="shared" si="15"/>
        <v>0</v>
      </c>
      <c r="AZ73" s="54"/>
      <c r="BA73" s="24">
        <f t="shared" si="16"/>
        <v>0</v>
      </c>
      <c r="BB73" s="201"/>
      <c r="BC73" s="201"/>
      <c r="BD73" s="213">
        <f t="shared" si="17"/>
        <v>0</v>
      </c>
      <c r="BE73" s="201"/>
      <c r="BF73" s="201"/>
      <c r="BG73" s="213">
        <f t="shared" si="18"/>
        <v>0</v>
      </c>
      <c r="BH73" s="201"/>
      <c r="BI73" s="24">
        <f t="shared" si="19"/>
        <v>0</v>
      </c>
      <c r="BJ73" s="54"/>
      <c r="BK73" s="54"/>
      <c r="BL73" s="213">
        <f t="shared" si="20"/>
        <v>0</v>
      </c>
      <c r="BM73" s="54"/>
      <c r="BN73" s="54"/>
      <c r="BO73" s="213">
        <f t="shared" si="21"/>
        <v>0</v>
      </c>
      <c r="BP73" s="54"/>
      <c r="BQ73" s="25">
        <f t="shared" si="22"/>
        <v>0</v>
      </c>
      <c r="BR73" s="214"/>
      <c r="BS73" s="11" t="str">
        <f>IF(ISBLANK('ÁREA MEJORA COMPETENCIAL'!R73),"",(IF(ISERROR('ÁREA MEJORA COMPETENCIAL'!R73),"",('ÁREA MEJORA COMPETENCIAL'!X73)*3.3333333)))</f>
        <v/>
      </c>
      <c r="BT73" s="5" t="str">
        <f>IF(ISBLANK('ÁREA MEJORA COMPETENCIAL'!R73),"",(MROUND(BS73,4)))</f>
        <v/>
      </c>
      <c r="BU73" s="8" t="str">
        <f>(IF('ÁREA MEJORA COMPETENCIAL'!X73=21,70,IF('ÁREA MEJORA COMPETENCIAL'!X73=20,66,IF('ÁREA MEJORA COMPETENCIAL'!X73=19,63,IF('ÁREA MEJORA COMPETENCIAL'!X73&lt;=2,"",BT73)))))</f>
        <v/>
      </c>
      <c r="BV73" s="26">
        <f t="shared" si="23"/>
        <v>0</v>
      </c>
      <c r="BW73" s="69" t="str">
        <f>IF(ISBLANK('ÁREA MEJORA COMPETENCIAL'!R73),"",IF(BU73="","",BV73-BU73))</f>
        <v/>
      </c>
      <c r="BX73" s="224" t="str">
        <f>IF(ISBLANK('ÁREA MEJORA COMPETENCIAL'!R73),"",IF(BU73="","VER RESULTADOS",BV73/BU73))</f>
        <v/>
      </c>
      <c r="BY73" s="135"/>
    </row>
    <row r="74" spans="1:77" s="99" customFormat="1" ht="18" customHeight="1" x14ac:dyDescent="0.3">
      <c r="A74" s="400" t="str">
        <f>IF(ISBLANK('ÁREA MEJORA COMPETENCIAL'!A74),"",'ÁREA MEJORA COMPETENCIAL'!A74:B74)</f>
        <v/>
      </c>
      <c r="B74" s="400"/>
      <c r="C74" s="181" t="str">
        <f>IF(ISBLANK('ÁREA MEJORA COMPETENCIAL'!C74),"",'ÁREA MEJORA COMPETENCIAL'!C74)</f>
        <v/>
      </c>
      <c r="D74" s="16" t="str">
        <f>IF(ISBLANK('ÁREA MEJORA COMPETENCIAL'!D74),"",'ÁREA MEJORA COMPETENCIAL'!D74)</f>
        <v/>
      </c>
      <c r="E74" s="68"/>
      <c r="F74" s="205"/>
      <c r="G74" s="205"/>
      <c r="H74" s="54"/>
      <c r="I74" s="54"/>
      <c r="J74" s="54"/>
      <c r="K74" s="24">
        <f t="shared" ref="K74:K137" si="24">SUM(F74:J74)</f>
        <v>0</v>
      </c>
      <c r="L74" s="54"/>
      <c r="M74" s="54"/>
      <c r="N74" s="213">
        <f t="shared" si="2"/>
        <v>0</v>
      </c>
      <c r="O74" s="54"/>
      <c r="P74" s="54"/>
      <c r="Q74" s="213">
        <f t="shared" si="3"/>
        <v>0</v>
      </c>
      <c r="R74" s="54"/>
      <c r="S74" s="54"/>
      <c r="T74" s="213">
        <f t="shared" si="4"/>
        <v>0</v>
      </c>
      <c r="U74" s="54"/>
      <c r="V74" s="54"/>
      <c r="W74" s="213">
        <f t="shared" si="5"/>
        <v>0</v>
      </c>
      <c r="X74" s="54"/>
      <c r="Y74" s="24">
        <f t="shared" si="6"/>
        <v>0</v>
      </c>
      <c r="Z74" s="54"/>
      <c r="AA74" s="54"/>
      <c r="AB74" s="213">
        <f t="shared" si="7"/>
        <v>0</v>
      </c>
      <c r="AC74" s="54"/>
      <c r="AD74" s="54"/>
      <c r="AE74" s="213">
        <f t="shared" si="8"/>
        <v>0</v>
      </c>
      <c r="AF74" s="54"/>
      <c r="AG74" s="54"/>
      <c r="AH74" s="213">
        <f t="shared" si="9"/>
        <v>0</v>
      </c>
      <c r="AI74" s="54"/>
      <c r="AJ74" s="54"/>
      <c r="AK74" s="213">
        <f t="shared" si="10"/>
        <v>0</v>
      </c>
      <c r="AL74" s="54"/>
      <c r="AM74" s="24">
        <f t="shared" si="11"/>
        <v>0</v>
      </c>
      <c r="AN74" s="54"/>
      <c r="AO74" s="54"/>
      <c r="AP74" s="213">
        <f t="shared" si="12"/>
        <v>0</v>
      </c>
      <c r="AQ74" s="54"/>
      <c r="AR74" s="54"/>
      <c r="AS74" s="213">
        <f t="shared" si="13"/>
        <v>0</v>
      </c>
      <c r="AT74" s="54"/>
      <c r="AU74" s="54"/>
      <c r="AV74" s="213">
        <f t="shared" si="14"/>
        <v>0</v>
      </c>
      <c r="AW74" s="54"/>
      <c r="AX74" s="54"/>
      <c r="AY74" s="213">
        <f t="shared" si="15"/>
        <v>0</v>
      </c>
      <c r="AZ74" s="54"/>
      <c r="BA74" s="24">
        <f t="shared" si="16"/>
        <v>0</v>
      </c>
      <c r="BB74" s="201"/>
      <c r="BC74" s="201"/>
      <c r="BD74" s="213">
        <f t="shared" si="17"/>
        <v>0</v>
      </c>
      <c r="BE74" s="201"/>
      <c r="BF74" s="201"/>
      <c r="BG74" s="213">
        <f t="shared" si="18"/>
        <v>0</v>
      </c>
      <c r="BH74" s="201"/>
      <c r="BI74" s="24">
        <f t="shared" si="19"/>
        <v>0</v>
      </c>
      <c r="BJ74" s="54"/>
      <c r="BK74" s="54"/>
      <c r="BL74" s="213">
        <f t="shared" si="20"/>
        <v>0</v>
      </c>
      <c r="BM74" s="54"/>
      <c r="BN74" s="54"/>
      <c r="BO74" s="213">
        <f t="shared" si="21"/>
        <v>0</v>
      </c>
      <c r="BP74" s="54"/>
      <c r="BQ74" s="25">
        <f t="shared" si="22"/>
        <v>0</v>
      </c>
      <c r="BR74" s="214"/>
      <c r="BS74" s="11" t="str">
        <f>IF(ISBLANK('ÁREA MEJORA COMPETENCIAL'!R74),"",(IF(ISERROR('ÁREA MEJORA COMPETENCIAL'!R74),"",('ÁREA MEJORA COMPETENCIAL'!X74)*3.3333333)))</f>
        <v/>
      </c>
      <c r="BT74" s="5" t="str">
        <f>IF(ISBLANK('ÁREA MEJORA COMPETENCIAL'!R74),"",(MROUND(BS74,4)))</f>
        <v/>
      </c>
      <c r="BU74" s="8" t="str">
        <f>(IF('ÁREA MEJORA COMPETENCIAL'!X74=21,70,IF('ÁREA MEJORA COMPETENCIAL'!X74=20,66,IF('ÁREA MEJORA COMPETENCIAL'!X74=19,63,IF('ÁREA MEJORA COMPETENCIAL'!X74&lt;=2,"",BT74)))))</f>
        <v/>
      </c>
      <c r="BV74" s="26">
        <f t="shared" si="23"/>
        <v>0</v>
      </c>
      <c r="BW74" s="69" t="str">
        <f>IF(ISBLANK('ÁREA MEJORA COMPETENCIAL'!R74),"",IF(BU74="","",BV74-BU74))</f>
        <v/>
      </c>
      <c r="BX74" s="224" t="str">
        <f>IF(ISBLANK('ÁREA MEJORA COMPETENCIAL'!R74),"",IF(BU74="","VER RESULTADOS",BV74/BU74))</f>
        <v/>
      </c>
      <c r="BY74" s="135"/>
    </row>
    <row r="75" spans="1:77" s="99" customFormat="1" ht="18" customHeight="1" x14ac:dyDescent="0.3">
      <c r="A75" s="400" t="str">
        <f>IF(ISBLANK('ÁREA MEJORA COMPETENCIAL'!A75),"",'ÁREA MEJORA COMPETENCIAL'!A75:B75)</f>
        <v/>
      </c>
      <c r="B75" s="400"/>
      <c r="C75" s="181" t="str">
        <f>IF(ISBLANK('ÁREA MEJORA COMPETENCIAL'!C75),"",'ÁREA MEJORA COMPETENCIAL'!C75)</f>
        <v/>
      </c>
      <c r="D75" s="16" t="str">
        <f>IF(ISBLANK('ÁREA MEJORA COMPETENCIAL'!D75),"",'ÁREA MEJORA COMPETENCIAL'!D75)</f>
        <v/>
      </c>
      <c r="E75" s="68"/>
      <c r="F75" s="205"/>
      <c r="G75" s="205"/>
      <c r="H75" s="54"/>
      <c r="I75" s="54"/>
      <c r="J75" s="54"/>
      <c r="K75" s="24">
        <f t="shared" si="24"/>
        <v>0</v>
      </c>
      <c r="L75" s="54"/>
      <c r="M75" s="54"/>
      <c r="N75" s="213">
        <f t="shared" ref="N75:N138" si="25">L75+M75</f>
        <v>0</v>
      </c>
      <c r="O75" s="54"/>
      <c r="P75" s="54"/>
      <c r="Q75" s="213">
        <f t="shared" ref="Q75:Q138" si="26">O75+P75</f>
        <v>0</v>
      </c>
      <c r="R75" s="54"/>
      <c r="S75" s="54"/>
      <c r="T75" s="213">
        <f t="shared" ref="T75:T138" si="27">R75+S75</f>
        <v>0</v>
      </c>
      <c r="U75" s="54"/>
      <c r="V75" s="54"/>
      <c r="W75" s="213">
        <f t="shared" ref="W75:W138" si="28">U75+V75</f>
        <v>0</v>
      </c>
      <c r="X75" s="54"/>
      <c r="Y75" s="24">
        <f t="shared" ref="Y75:Y138" si="29">SUM(N75,Q75,T75,W75,X75)</f>
        <v>0</v>
      </c>
      <c r="Z75" s="54"/>
      <c r="AA75" s="54"/>
      <c r="AB75" s="213">
        <f t="shared" ref="AB75:AB138" si="30">Z75+AA75</f>
        <v>0</v>
      </c>
      <c r="AC75" s="54"/>
      <c r="AD75" s="54"/>
      <c r="AE75" s="213">
        <f t="shared" ref="AE75:AE138" si="31">AC75+AD75</f>
        <v>0</v>
      </c>
      <c r="AF75" s="54"/>
      <c r="AG75" s="54"/>
      <c r="AH75" s="213">
        <f t="shared" ref="AH75:AH138" si="32">AF75+AG75</f>
        <v>0</v>
      </c>
      <c r="AI75" s="54"/>
      <c r="AJ75" s="54"/>
      <c r="AK75" s="213">
        <f t="shared" ref="AK75:AK138" si="33">AI75+AJ75</f>
        <v>0</v>
      </c>
      <c r="AL75" s="54"/>
      <c r="AM75" s="24">
        <f t="shared" ref="AM75:AM138" si="34">SUM(AB75,AE75,AH75,AK75,AL75)</f>
        <v>0</v>
      </c>
      <c r="AN75" s="54"/>
      <c r="AO75" s="54"/>
      <c r="AP75" s="213">
        <f t="shared" ref="AP75:AP138" si="35">AN75+AO75</f>
        <v>0</v>
      </c>
      <c r="AQ75" s="54"/>
      <c r="AR75" s="54"/>
      <c r="AS75" s="213">
        <f t="shared" ref="AS75:AS138" si="36">AQ75+AR75</f>
        <v>0</v>
      </c>
      <c r="AT75" s="54"/>
      <c r="AU75" s="54"/>
      <c r="AV75" s="213">
        <f t="shared" ref="AV75:AV138" si="37">AT75+AU75</f>
        <v>0</v>
      </c>
      <c r="AW75" s="54"/>
      <c r="AX75" s="54"/>
      <c r="AY75" s="213">
        <f t="shared" ref="AY75:AY138" si="38">AW75+AX75</f>
        <v>0</v>
      </c>
      <c r="AZ75" s="54"/>
      <c r="BA75" s="24">
        <f t="shared" ref="BA75:BA138" si="39">SUM(AP75,AS75,AV75,AY75,AZ75)</f>
        <v>0</v>
      </c>
      <c r="BB75" s="201"/>
      <c r="BC75" s="201"/>
      <c r="BD75" s="213">
        <f t="shared" ref="BD75:BD138" si="40">BB75+BC75</f>
        <v>0</v>
      </c>
      <c r="BE75" s="201"/>
      <c r="BF75" s="201"/>
      <c r="BG75" s="213">
        <f t="shared" ref="BG75:BG138" si="41">BE75+BF75</f>
        <v>0</v>
      </c>
      <c r="BH75" s="201"/>
      <c r="BI75" s="24">
        <f t="shared" ref="BI75:BI138" si="42">SUM(BD75,BG75,BH75)</f>
        <v>0</v>
      </c>
      <c r="BJ75" s="54"/>
      <c r="BK75" s="54"/>
      <c r="BL75" s="213">
        <f t="shared" ref="BL75:BL138" si="43">BJ75+BK75</f>
        <v>0</v>
      </c>
      <c r="BM75" s="54"/>
      <c r="BN75" s="54"/>
      <c r="BO75" s="213">
        <f t="shared" ref="BO75:BO138" si="44">BM75+BN75</f>
        <v>0</v>
      </c>
      <c r="BP75" s="54"/>
      <c r="BQ75" s="25">
        <f t="shared" ref="BQ75:BQ138" si="45">SUM(BL75,BO75,BP75)</f>
        <v>0</v>
      </c>
      <c r="BR75" s="214"/>
      <c r="BS75" s="11" t="str">
        <f>IF(ISBLANK('ÁREA MEJORA COMPETENCIAL'!R75),"",(IF(ISERROR('ÁREA MEJORA COMPETENCIAL'!R75),"",('ÁREA MEJORA COMPETENCIAL'!X75)*3.3333333)))</f>
        <v/>
      </c>
      <c r="BT75" s="5" t="str">
        <f>IF(ISBLANK('ÁREA MEJORA COMPETENCIAL'!R75),"",(MROUND(BS75,4)))</f>
        <v/>
      </c>
      <c r="BU75" s="8" t="str">
        <f>(IF('ÁREA MEJORA COMPETENCIAL'!X75=21,70,IF('ÁREA MEJORA COMPETENCIAL'!X75=20,66,IF('ÁREA MEJORA COMPETENCIAL'!X75=19,63,IF('ÁREA MEJORA COMPETENCIAL'!X75&lt;=2,"",BT75)))))</f>
        <v/>
      </c>
      <c r="BV75" s="26">
        <f t="shared" ref="BV75:BV138" si="46">SUM(K75,Y75,AM75,BA75,BI75,BQ75)</f>
        <v>0</v>
      </c>
      <c r="BW75" s="69" t="str">
        <f>IF(ISBLANK('ÁREA MEJORA COMPETENCIAL'!R75),"",IF(BU75="","",BV75-BU75))</f>
        <v/>
      </c>
      <c r="BX75" s="224" t="str">
        <f>IF(ISBLANK('ÁREA MEJORA COMPETENCIAL'!R75),"",IF(BU75="","VER RESULTADOS",BV75/BU75))</f>
        <v/>
      </c>
      <c r="BY75" s="135"/>
    </row>
    <row r="76" spans="1:77" s="99" customFormat="1" ht="18" customHeight="1" x14ac:dyDescent="0.3">
      <c r="A76" s="400" t="str">
        <f>IF(ISBLANK('ÁREA MEJORA COMPETENCIAL'!A76),"",'ÁREA MEJORA COMPETENCIAL'!A76:B76)</f>
        <v/>
      </c>
      <c r="B76" s="400"/>
      <c r="C76" s="181" t="str">
        <f>IF(ISBLANK('ÁREA MEJORA COMPETENCIAL'!C76),"",'ÁREA MEJORA COMPETENCIAL'!C76)</f>
        <v/>
      </c>
      <c r="D76" s="16" t="str">
        <f>IF(ISBLANK('ÁREA MEJORA COMPETENCIAL'!D76),"",'ÁREA MEJORA COMPETENCIAL'!D76)</f>
        <v/>
      </c>
      <c r="E76" s="68"/>
      <c r="F76" s="205"/>
      <c r="G76" s="205"/>
      <c r="H76" s="54"/>
      <c r="I76" s="54"/>
      <c r="J76" s="54"/>
      <c r="K76" s="24">
        <f t="shared" si="24"/>
        <v>0</v>
      </c>
      <c r="L76" s="54"/>
      <c r="M76" s="54"/>
      <c r="N76" s="213">
        <f t="shared" si="25"/>
        <v>0</v>
      </c>
      <c r="O76" s="54"/>
      <c r="P76" s="54"/>
      <c r="Q76" s="213">
        <f t="shared" si="26"/>
        <v>0</v>
      </c>
      <c r="R76" s="54"/>
      <c r="S76" s="54"/>
      <c r="T76" s="213">
        <f t="shared" si="27"/>
        <v>0</v>
      </c>
      <c r="U76" s="54"/>
      <c r="V76" s="54"/>
      <c r="W76" s="213">
        <f t="shared" si="28"/>
        <v>0</v>
      </c>
      <c r="X76" s="54"/>
      <c r="Y76" s="24">
        <f t="shared" si="29"/>
        <v>0</v>
      </c>
      <c r="Z76" s="54"/>
      <c r="AA76" s="54"/>
      <c r="AB76" s="213">
        <f t="shared" si="30"/>
        <v>0</v>
      </c>
      <c r="AC76" s="54"/>
      <c r="AD76" s="54"/>
      <c r="AE76" s="213">
        <f t="shared" si="31"/>
        <v>0</v>
      </c>
      <c r="AF76" s="54"/>
      <c r="AG76" s="54"/>
      <c r="AH76" s="213">
        <f t="shared" si="32"/>
        <v>0</v>
      </c>
      <c r="AI76" s="54"/>
      <c r="AJ76" s="54"/>
      <c r="AK76" s="213">
        <f t="shared" si="33"/>
        <v>0</v>
      </c>
      <c r="AL76" s="54"/>
      <c r="AM76" s="24">
        <f t="shared" si="34"/>
        <v>0</v>
      </c>
      <c r="AN76" s="54"/>
      <c r="AO76" s="54"/>
      <c r="AP76" s="213">
        <f t="shared" si="35"/>
        <v>0</v>
      </c>
      <c r="AQ76" s="54"/>
      <c r="AR76" s="54"/>
      <c r="AS76" s="213">
        <f t="shared" si="36"/>
        <v>0</v>
      </c>
      <c r="AT76" s="54"/>
      <c r="AU76" s="54"/>
      <c r="AV76" s="213">
        <f t="shared" si="37"/>
        <v>0</v>
      </c>
      <c r="AW76" s="54"/>
      <c r="AX76" s="54"/>
      <c r="AY76" s="213">
        <f t="shared" si="38"/>
        <v>0</v>
      </c>
      <c r="AZ76" s="54"/>
      <c r="BA76" s="24">
        <f t="shared" si="39"/>
        <v>0</v>
      </c>
      <c r="BB76" s="201"/>
      <c r="BC76" s="201"/>
      <c r="BD76" s="213">
        <f t="shared" si="40"/>
        <v>0</v>
      </c>
      <c r="BE76" s="201"/>
      <c r="BF76" s="201"/>
      <c r="BG76" s="213">
        <f t="shared" si="41"/>
        <v>0</v>
      </c>
      <c r="BH76" s="201"/>
      <c r="BI76" s="24">
        <f t="shared" si="42"/>
        <v>0</v>
      </c>
      <c r="BJ76" s="54"/>
      <c r="BK76" s="54"/>
      <c r="BL76" s="213">
        <f t="shared" si="43"/>
        <v>0</v>
      </c>
      <c r="BM76" s="54"/>
      <c r="BN76" s="54"/>
      <c r="BO76" s="213">
        <f t="shared" si="44"/>
        <v>0</v>
      </c>
      <c r="BP76" s="54"/>
      <c r="BQ76" s="25">
        <f t="shared" si="45"/>
        <v>0</v>
      </c>
      <c r="BR76" s="214"/>
      <c r="BS76" s="11" t="str">
        <f>IF(ISBLANK('ÁREA MEJORA COMPETENCIAL'!R76),"",(IF(ISERROR('ÁREA MEJORA COMPETENCIAL'!R76),"",('ÁREA MEJORA COMPETENCIAL'!X76)*3.3333333)))</f>
        <v/>
      </c>
      <c r="BT76" s="5" t="str">
        <f>IF(ISBLANK('ÁREA MEJORA COMPETENCIAL'!R76),"",(MROUND(BS76,4)))</f>
        <v/>
      </c>
      <c r="BU76" s="8" t="str">
        <f>(IF('ÁREA MEJORA COMPETENCIAL'!X76=21,70,IF('ÁREA MEJORA COMPETENCIAL'!X76=20,66,IF('ÁREA MEJORA COMPETENCIAL'!X76=19,63,IF('ÁREA MEJORA COMPETENCIAL'!X76&lt;=2,"",BT76)))))</f>
        <v/>
      </c>
      <c r="BV76" s="26">
        <f t="shared" si="46"/>
        <v>0</v>
      </c>
      <c r="BW76" s="69" t="str">
        <f>IF(ISBLANK('ÁREA MEJORA COMPETENCIAL'!R76),"",IF(BU76="","",BV76-BU76))</f>
        <v/>
      </c>
      <c r="BX76" s="224" t="str">
        <f>IF(ISBLANK('ÁREA MEJORA COMPETENCIAL'!R76),"",IF(BU76="","VER RESULTADOS",BV76/BU76))</f>
        <v/>
      </c>
      <c r="BY76" s="135"/>
    </row>
    <row r="77" spans="1:77" s="99" customFormat="1" ht="18" customHeight="1" x14ac:dyDescent="0.3">
      <c r="A77" s="400" t="str">
        <f>IF(ISBLANK('ÁREA MEJORA COMPETENCIAL'!A77),"",'ÁREA MEJORA COMPETENCIAL'!A77:B77)</f>
        <v/>
      </c>
      <c r="B77" s="400"/>
      <c r="C77" s="181" t="str">
        <f>IF(ISBLANK('ÁREA MEJORA COMPETENCIAL'!C77),"",'ÁREA MEJORA COMPETENCIAL'!C77)</f>
        <v/>
      </c>
      <c r="D77" s="16" t="str">
        <f>IF(ISBLANK('ÁREA MEJORA COMPETENCIAL'!D77),"",'ÁREA MEJORA COMPETENCIAL'!D77)</f>
        <v/>
      </c>
      <c r="E77" s="68"/>
      <c r="F77" s="205"/>
      <c r="G77" s="205"/>
      <c r="H77" s="54"/>
      <c r="I77" s="54"/>
      <c r="J77" s="54"/>
      <c r="K77" s="24">
        <f t="shared" si="24"/>
        <v>0</v>
      </c>
      <c r="L77" s="54"/>
      <c r="M77" s="54"/>
      <c r="N77" s="213">
        <f t="shared" si="25"/>
        <v>0</v>
      </c>
      <c r="O77" s="54"/>
      <c r="P77" s="54"/>
      <c r="Q77" s="213">
        <f t="shared" si="26"/>
        <v>0</v>
      </c>
      <c r="R77" s="54"/>
      <c r="S77" s="54"/>
      <c r="T77" s="213">
        <f t="shared" si="27"/>
        <v>0</v>
      </c>
      <c r="U77" s="54"/>
      <c r="V77" s="54"/>
      <c r="W77" s="213">
        <f t="shared" si="28"/>
        <v>0</v>
      </c>
      <c r="X77" s="54"/>
      <c r="Y77" s="24">
        <f t="shared" si="29"/>
        <v>0</v>
      </c>
      <c r="Z77" s="54"/>
      <c r="AA77" s="54"/>
      <c r="AB77" s="213">
        <f t="shared" si="30"/>
        <v>0</v>
      </c>
      <c r="AC77" s="54"/>
      <c r="AD77" s="54"/>
      <c r="AE77" s="213">
        <f t="shared" si="31"/>
        <v>0</v>
      </c>
      <c r="AF77" s="54"/>
      <c r="AG77" s="54"/>
      <c r="AH77" s="213">
        <f t="shared" si="32"/>
        <v>0</v>
      </c>
      <c r="AI77" s="54"/>
      <c r="AJ77" s="54"/>
      <c r="AK77" s="213">
        <f t="shared" si="33"/>
        <v>0</v>
      </c>
      <c r="AL77" s="54"/>
      <c r="AM77" s="24">
        <f t="shared" si="34"/>
        <v>0</v>
      </c>
      <c r="AN77" s="54"/>
      <c r="AO77" s="54"/>
      <c r="AP77" s="213">
        <f t="shared" si="35"/>
        <v>0</v>
      </c>
      <c r="AQ77" s="54"/>
      <c r="AR77" s="54"/>
      <c r="AS77" s="213">
        <f t="shared" si="36"/>
        <v>0</v>
      </c>
      <c r="AT77" s="54"/>
      <c r="AU77" s="54"/>
      <c r="AV77" s="213">
        <f t="shared" si="37"/>
        <v>0</v>
      </c>
      <c r="AW77" s="54"/>
      <c r="AX77" s="54"/>
      <c r="AY77" s="213">
        <f t="shared" si="38"/>
        <v>0</v>
      </c>
      <c r="AZ77" s="54"/>
      <c r="BA77" s="24">
        <f t="shared" si="39"/>
        <v>0</v>
      </c>
      <c r="BB77" s="201"/>
      <c r="BC77" s="201"/>
      <c r="BD77" s="213">
        <f t="shared" si="40"/>
        <v>0</v>
      </c>
      <c r="BE77" s="201"/>
      <c r="BF77" s="201"/>
      <c r="BG77" s="213">
        <f t="shared" si="41"/>
        <v>0</v>
      </c>
      <c r="BH77" s="201"/>
      <c r="BI77" s="24">
        <f t="shared" si="42"/>
        <v>0</v>
      </c>
      <c r="BJ77" s="54"/>
      <c r="BK77" s="54"/>
      <c r="BL77" s="213">
        <f t="shared" si="43"/>
        <v>0</v>
      </c>
      <c r="BM77" s="54"/>
      <c r="BN77" s="54"/>
      <c r="BO77" s="213">
        <f t="shared" si="44"/>
        <v>0</v>
      </c>
      <c r="BP77" s="54"/>
      <c r="BQ77" s="25">
        <f t="shared" si="45"/>
        <v>0</v>
      </c>
      <c r="BR77" s="214"/>
      <c r="BS77" s="11" t="str">
        <f>IF(ISBLANK('ÁREA MEJORA COMPETENCIAL'!R77),"",(IF(ISERROR('ÁREA MEJORA COMPETENCIAL'!R77),"",('ÁREA MEJORA COMPETENCIAL'!X77)*3.3333333)))</f>
        <v/>
      </c>
      <c r="BT77" s="5" t="str">
        <f>IF(ISBLANK('ÁREA MEJORA COMPETENCIAL'!R77),"",(MROUND(BS77,4)))</f>
        <v/>
      </c>
      <c r="BU77" s="8" t="str">
        <f>(IF('ÁREA MEJORA COMPETENCIAL'!X77=21,70,IF('ÁREA MEJORA COMPETENCIAL'!X77=20,66,IF('ÁREA MEJORA COMPETENCIAL'!X77=19,63,IF('ÁREA MEJORA COMPETENCIAL'!X77&lt;=2,"",BT77)))))</f>
        <v/>
      </c>
      <c r="BV77" s="26">
        <f t="shared" si="46"/>
        <v>0</v>
      </c>
      <c r="BW77" s="69" t="str">
        <f>IF(ISBLANK('ÁREA MEJORA COMPETENCIAL'!R77),"",IF(BU77="","",BV77-BU77))</f>
        <v/>
      </c>
      <c r="BX77" s="224" t="str">
        <f>IF(ISBLANK('ÁREA MEJORA COMPETENCIAL'!R77),"",IF(BU77="","VER RESULTADOS",BV77/BU77))</f>
        <v/>
      </c>
      <c r="BY77" s="135"/>
    </row>
    <row r="78" spans="1:77" s="99" customFormat="1" ht="18" customHeight="1" x14ac:dyDescent="0.3">
      <c r="A78" s="400" t="str">
        <f>IF(ISBLANK('ÁREA MEJORA COMPETENCIAL'!A78),"",'ÁREA MEJORA COMPETENCIAL'!A78:B78)</f>
        <v/>
      </c>
      <c r="B78" s="400"/>
      <c r="C78" s="181" t="str">
        <f>IF(ISBLANK('ÁREA MEJORA COMPETENCIAL'!C78),"",'ÁREA MEJORA COMPETENCIAL'!C78)</f>
        <v/>
      </c>
      <c r="D78" s="16" t="str">
        <f>IF(ISBLANK('ÁREA MEJORA COMPETENCIAL'!D78),"",'ÁREA MEJORA COMPETENCIAL'!D78)</f>
        <v/>
      </c>
      <c r="E78" s="68"/>
      <c r="F78" s="205"/>
      <c r="G78" s="205"/>
      <c r="H78" s="54"/>
      <c r="I78" s="54"/>
      <c r="J78" s="54"/>
      <c r="K78" s="24">
        <f t="shared" si="24"/>
        <v>0</v>
      </c>
      <c r="L78" s="54"/>
      <c r="M78" s="54"/>
      <c r="N78" s="213">
        <f t="shared" si="25"/>
        <v>0</v>
      </c>
      <c r="O78" s="54"/>
      <c r="P78" s="54"/>
      <c r="Q78" s="213">
        <f t="shared" si="26"/>
        <v>0</v>
      </c>
      <c r="R78" s="54"/>
      <c r="S78" s="54"/>
      <c r="T78" s="213">
        <f t="shared" si="27"/>
        <v>0</v>
      </c>
      <c r="U78" s="54"/>
      <c r="V78" s="54"/>
      <c r="W78" s="213">
        <f t="shared" si="28"/>
        <v>0</v>
      </c>
      <c r="X78" s="54"/>
      <c r="Y78" s="24">
        <f t="shared" si="29"/>
        <v>0</v>
      </c>
      <c r="Z78" s="54"/>
      <c r="AA78" s="54"/>
      <c r="AB78" s="213">
        <f t="shared" si="30"/>
        <v>0</v>
      </c>
      <c r="AC78" s="54"/>
      <c r="AD78" s="54"/>
      <c r="AE78" s="213">
        <f t="shared" si="31"/>
        <v>0</v>
      </c>
      <c r="AF78" s="54"/>
      <c r="AG78" s="54"/>
      <c r="AH78" s="213">
        <f t="shared" si="32"/>
        <v>0</v>
      </c>
      <c r="AI78" s="54"/>
      <c r="AJ78" s="54"/>
      <c r="AK78" s="213">
        <f t="shared" si="33"/>
        <v>0</v>
      </c>
      <c r="AL78" s="54"/>
      <c r="AM78" s="24">
        <f t="shared" si="34"/>
        <v>0</v>
      </c>
      <c r="AN78" s="54"/>
      <c r="AO78" s="54"/>
      <c r="AP78" s="213">
        <f t="shared" si="35"/>
        <v>0</v>
      </c>
      <c r="AQ78" s="54"/>
      <c r="AR78" s="54"/>
      <c r="AS78" s="213">
        <f t="shared" si="36"/>
        <v>0</v>
      </c>
      <c r="AT78" s="54"/>
      <c r="AU78" s="54"/>
      <c r="AV78" s="213">
        <f t="shared" si="37"/>
        <v>0</v>
      </c>
      <c r="AW78" s="54"/>
      <c r="AX78" s="54"/>
      <c r="AY78" s="213">
        <f t="shared" si="38"/>
        <v>0</v>
      </c>
      <c r="AZ78" s="54"/>
      <c r="BA78" s="24">
        <f t="shared" si="39"/>
        <v>0</v>
      </c>
      <c r="BB78" s="201"/>
      <c r="BC78" s="201"/>
      <c r="BD78" s="213">
        <f t="shared" si="40"/>
        <v>0</v>
      </c>
      <c r="BE78" s="201"/>
      <c r="BF78" s="201"/>
      <c r="BG78" s="213">
        <f t="shared" si="41"/>
        <v>0</v>
      </c>
      <c r="BH78" s="201"/>
      <c r="BI78" s="24">
        <f t="shared" si="42"/>
        <v>0</v>
      </c>
      <c r="BJ78" s="54"/>
      <c r="BK78" s="54"/>
      <c r="BL78" s="213">
        <f t="shared" si="43"/>
        <v>0</v>
      </c>
      <c r="BM78" s="54"/>
      <c r="BN78" s="54"/>
      <c r="BO78" s="213">
        <f t="shared" si="44"/>
        <v>0</v>
      </c>
      <c r="BP78" s="54"/>
      <c r="BQ78" s="25">
        <f t="shared" si="45"/>
        <v>0</v>
      </c>
      <c r="BR78" s="214"/>
      <c r="BS78" s="11" t="str">
        <f>IF(ISBLANK('ÁREA MEJORA COMPETENCIAL'!R78),"",(IF(ISERROR('ÁREA MEJORA COMPETENCIAL'!R78),"",('ÁREA MEJORA COMPETENCIAL'!X78)*3.3333333)))</f>
        <v/>
      </c>
      <c r="BT78" s="5" t="str">
        <f>IF(ISBLANK('ÁREA MEJORA COMPETENCIAL'!R78),"",(MROUND(BS78,4)))</f>
        <v/>
      </c>
      <c r="BU78" s="8" t="str">
        <f>(IF('ÁREA MEJORA COMPETENCIAL'!X78=21,70,IF('ÁREA MEJORA COMPETENCIAL'!X78=20,66,IF('ÁREA MEJORA COMPETENCIAL'!X78=19,63,IF('ÁREA MEJORA COMPETENCIAL'!X78&lt;=2,"",BT78)))))</f>
        <v/>
      </c>
      <c r="BV78" s="26">
        <f t="shared" si="46"/>
        <v>0</v>
      </c>
      <c r="BW78" s="69" t="str">
        <f>IF(ISBLANK('ÁREA MEJORA COMPETENCIAL'!R78),"",IF(BU78="","",BV78-BU78))</f>
        <v/>
      </c>
      <c r="BX78" s="224" t="str">
        <f>IF(ISBLANK('ÁREA MEJORA COMPETENCIAL'!R78),"",IF(BU78="","VER RESULTADOS",BV78/BU78))</f>
        <v/>
      </c>
      <c r="BY78" s="135"/>
    </row>
    <row r="79" spans="1:77" s="99" customFormat="1" ht="18" customHeight="1" x14ac:dyDescent="0.3">
      <c r="A79" s="400" t="str">
        <f>IF(ISBLANK('ÁREA MEJORA COMPETENCIAL'!A79),"",'ÁREA MEJORA COMPETENCIAL'!A79:B79)</f>
        <v/>
      </c>
      <c r="B79" s="400"/>
      <c r="C79" s="181" t="str">
        <f>IF(ISBLANK('ÁREA MEJORA COMPETENCIAL'!C79),"",'ÁREA MEJORA COMPETENCIAL'!C79)</f>
        <v/>
      </c>
      <c r="D79" s="16" t="str">
        <f>IF(ISBLANK('ÁREA MEJORA COMPETENCIAL'!D79),"",'ÁREA MEJORA COMPETENCIAL'!D79)</f>
        <v/>
      </c>
      <c r="E79" s="68"/>
      <c r="F79" s="205"/>
      <c r="G79" s="205"/>
      <c r="H79" s="54"/>
      <c r="I79" s="54"/>
      <c r="J79" s="54"/>
      <c r="K79" s="24">
        <f t="shared" si="24"/>
        <v>0</v>
      </c>
      <c r="L79" s="54"/>
      <c r="M79" s="54"/>
      <c r="N79" s="213">
        <f t="shared" si="25"/>
        <v>0</v>
      </c>
      <c r="O79" s="54"/>
      <c r="P79" s="54"/>
      <c r="Q79" s="213">
        <f t="shared" si="26"/>
        <v>0</v>
      </c>
      <c r="R79" s="54"/>
      <c r="S79" s="54"/>
      <c r="T79" s="213">
        <f t="shared" si="27"/>
        <v>0</v>
      </c>
      <c r="U79" s="54"/>
      <c r="V79" s="54"/>
      <c r="W79" s="213">
        <f t="shared" si="28"/>
        <v>0</v>
      </c>
      <c r="X79" s="54"/>
      <c r="Y79" s="24">
        <f t="shared" si="29"/>
        <v>0</v>
      </c>
      <c r="Z79" s="54"/>
      <c r="AA79" s="54"/>
      <c r="AB79" s="213">
        <f t="shared" si="30"/>
        <v>0</v>
      </c>
      <c r="AC79" s="54"/>
      <c r="AD79" s="54"/>
      <c r="AE79" s="213">
        <f t="shared" si="31"/>
        <v>0</v>
      </c>
      <c r="AF79" s="54"/>
      <c r="AG79" s="54"/>
      <c r="AH79" s="213">
        <f t="shared" si="32"/>
        <v>0</v>
      </c>
      <c r="AI79" s="54"/>
      <c r="AJ79" s="54"/>
      <c r="AK79" s="213">
        <f t="shared" si="33"/>
        <v>0</v>
      </c>
      <c r="AL79" s="54"/>
      <c r="AM79" s="24">
        <f t="shared" si="34"/>
        <v>0</v>
      </c>
      <c r="AN79" s="54"/>
      <c r="AO79" s="54"/>
      <c r="AP79" s="213">
        <f t="shared" si="35"/>
        <v>0</v>
      </c>
      <c r="AQ79" s="54"/>
      <c r="AR79" s="54"/>
      <c r="AS79" s="213">
        <f t="shared" si="36"/>
        <v>0</v>
      </c>
      <c r="AT79" s="54"/>
      <c r="AU79" s="54"/>
      <c r="AV79" s="213">
        <f t="shared" si="37"/>
        <v>0</v>
      </c>
      <c r="AW79" s="54"/>
      <c r="AX79" s="54"/>
      <c r="AY79" s="213">
        <f t="shared" si="38"/>
        <v>0</v>
      </c>
      <c r="AZ79" s="54"/>
      <c r="BA79" s="24">
        <f t="shared" si="39"/>
        <v>0</v>
      </c>
      <c r="BB79" s="201"/>
      <c r="BC79" s="201"/>
      <c r="BD79" s="213">
        <f t="shared" si="40"/>
        <v>0</v>
      </c>
      <c r="BE79" s="201"/>
      <c r="BF79" s="201"/>
      <c r="BG79" s="213">
        <f t="shared" si="41"/>
        <v>0</v>
      </c>
      <c r="BH79" s="201"/>
      <c r="BI79" s="24">
        <f t="shared" si="42"/>
        <v>0</v>
      </c>
      <c r="BJ79" s="54"/>
      <c r="BK79" s="54"/>
      <c r="BL79" s="213">
        <f t="shared" si="43"/>
        <v>0</v>
      </c>
      <c r="BM79" s="54"/>
      <c r="BN79" s="54"/>
      <c r="BO79" s="213">
        <f t="shared" si="44"/>
        <v>0</v>
      </c>
      <c r="BP79" s="54"/>
      <c r="BQ79" s="25">
        <f t="shared" si="45"/>
        <v>0</v>
      </c>
      <c r="BR79" s="214"/>
      <c r="BS79" s="11" t="str">
        <f>IF(ISBLANK('ÁREA MEJORA COMPETENCIAL'!R79),"",(IF(ISERROR('ÁREA MEJORA COMPETENCIAL'!R79),"",('ÁREA MEJORA COMPETENCIAL'!X79)*3.3333333)))</f>
        <v/>
      </c>
      <c r="BT79" s="5" t="str">
        <f>IF(ISBLANK('ÁREA MEJORA COMPETENCIAL'!R79),"",(MROUND(BS79,4)))</f>
        <v/>
      </c>
      <c r="BU79" s="8" t="str">
        <f>(IF('ÁREA MEJORA COMPETENCIAL'!X79=21,70,IF('ÁREA MEJORA COMPETENCIAL'!X79=20,66,IF('ÁREA MEJORA COMPETENCIAL'!X79=19,63,IF('ÁREA MEJORA COMPETENCIAL'!X79&lt;=2,"",BT79)))))</f>
        <v/>
      </c>
      <c r="BV79" s="26">
        <f t="shared" si="46"/>
        <v>0</v>
      </c>
      <c r="BW79" s="69" t="str">
        <f>IF(ISBLANK('ÁREA MEJORA COMPETENCIAL'!R79),"",IF(BU79="","",BV79-BU79))</f>
        <v/>
      </c>
      <c r="BX79" s="224" t="str">
        <f>IF(ISBLANK('ÁREA MEJORA COMPETENCIAL'!R79),"",IF(BU79="","VER RESULTADOS",BV79/BU79))</f>
        <v/>
      </c>
      <c r="BY79" s="135"/>
    </row>
    <row r="80" spans="1:77" s="99" customFormat="1" ht="18" customHeight="1" x14ac:dyDescent="0.3">
      <c r="A80" s="400" t="str">
        <f>IF(ISBLANK('ÁREA MEJORA COMPETENCIAL'!A80),"",'ÁREA MEJORA COMPETENCIAL'!A80:B80)</f>
        <v/>
      </c>
      <c r="B80" s="400"/>
      <c r="C80" s="181" t="str">
        <f>IF(ISBLANK('ÁREA MEJORA COMPETENCIAL'!C80),"",'ÁREA MEJORA COMPETENCIAL'!C80)</f>
        <v/>
      </c>
      <c r="D80" s="16" t="str">
        <f>IF(ISBLANK('ÁREA MEJORA COMPETENCIAL'!D80),"",'ÁREA MEJORA COMPETENCIAL'!D80)</f>
        <v/>
      </c>
      <c r="E80" s="68"/>
      <c r="F80" s="205"/>
      <c r="G80" s="205"/>
      <c r="H80" s="54"/>
      <c r="I80" s="54"/>
      <c r="J80" s="54"/>
      <c r="K80" s="24">
        <f t="shared" si="24"/>
        <v>0</v>
      </c>
      <c r="L80" s="54"/>
      <c r="M80" s="54"/>
      <c r="N80" s="213">
        <f t="shared" si="25"/>
        <v>0</v>
      </c>
      <c r="O80" s="54"/>
      <c r="P80" s="54"/>
      <c r="Q80" s="213">
        <f t="shared" si="26"/>
        <v>0</v>
      </c>
      <c r="R80" s="54"/>
      <c r="S80" s="54"/>
      <c r="T80" s="213">
        <f t="shared" si="27"/>
        <v>0</v>
      </c>
      <c r="U80" s="54"/>
      <c r="V80" s="54"/>
      <c r="W80" s="213">
        <f t="shared" si="28"/>
        <v>0</v>
      </c>
      <c r="X80" s="54"/>
      <c r="Y80" s="24">
        <f t="shared" si="29"/>
        <v>0</v>
      </c>
      <c r="Z80" s="54"/>
      <c r="AA80" s="54"/>
      <c r="AB80" s="213">
        <f t="shared" si="30"/>
        <v>0</v>
      </c>
      <c r="AC80" s="54"/>
      <c r="AD80" s="54"/>
      <c r="AE80" s="213">
        <f t="shared" si="31"/>
        <v>0</v>
      </c>
      <c r="AF80" s="54"/>
      <c r="AG80" s="54"/>
      <c r="AH80" s="213">
        <f t="shared" si="32"/>
        <v>0</v>
      </c>
      <c r="AI80" s="54"/>
      <c r="AJ80" s="54"/>
      <c r="AK80" s="213">
        <f t="shared" si="33"/>
        <v>0</v>
      </c>
      <c r="AL80" s="54"/>
      <c r="AM80" s="24">
        <f t="shared" si="34"/>
        <v>0</v>
      </c>
      <c r="AN80" s="54"/>
      <c r="AO80" s="54"/>
      <c r="AP80" s="213">
        <f t="shared" si="35"/>
        <v>0</v>
      </c>
      <c r="AQ80" s="54"/>
      <c r="AR80" s="54"/>
      <c r="AS80" s="213">
        <f t="shared" si="36"/>
        <v>0</v>
      </c>
      <c r="AT80" s="54"/>
      <c r="AU80" s="54"/>
      <c r="AV80" s="213">
        <f t="shared" si="37"/>
        <v>0</v>
      </c>
      <c r="AW80" s="54"/>
      <c r="AX80" s="54"/>
      <c r="AY80" s="213">
        <f t="shared" si="38"/>
        <v>0</v>
      </c>
      <c r="AZ80" s="54"/>
      <c r="BA80" s="24">
        <f t="shared" si="39"/>
        <v>0</v>
      </c>
      <c r="BB80" s="201"/>
      <c r="BC80" s="201"/>
      <c r="BD80" s="213">
        <f t="shared" si="40"/>
        <v>0</v>
      </c>
      <c r="BE80" s="201"/>
      <c r="BF80" s="201"/>
      <c r="BG80" s="213">
        <f t="shared" si="41"/>
        <v>0</v>
      </c>
      <c r="BH80" s="201"/>
      <c r="BI80" s="24">
        <f t="shared" si="42"/>
        <v>0</v>
      </c>
      <c r="BJ80" s="54"/>
      <c r="BK80" s="54"/>
      <c r="BL80" s="213">
        <f t="shared" si="43"/>
        <v>0</v>
      </c>
      <c r="BM80" s="54"/>
      <c r="BN80" s="54"/>
      <c r="BO80" s="213">
        <f t="shared" si="44"/>
        <v>0</v>
      </c>
      <c r="BP80" s="54"/>
      <c r="BQ80" s="25">
        <f t="shared" si="45"/>
        <v>0</v>
      </c>
      <c r="BR80" s="214"/>
      <c r="BS80" s="11" t="str">
        <f>IF(ISBLANK('ÁREA MEJORA COMPETENCIAL'!R80),"",(IF(ISERROR('ÁREA MEJORA COMPETENCIAL'!R80),"",('ÁREA MEJORA COMPETENCIAL'!X80)*3.3333333)))</f>
        <v/>
      </c>
      <c r="BT80" s="5" t="str">
        <f>IF(ISBLANK('ÁREA MEJORA COMPETENCIAL'!R80),"",(MROUND(BS80,4)))</f>
        <v/>
      </c>
      <c r="BU80" s="8" t="str">
        <f>(IF('ÁREA MEJORA COMPETENCIAL'!X80=21,70,IF('ÁREA MEJORA COMPETENCIAL'!X80=20,66,IF('ÁREA MEJORA COMPETENCIAL'!X80=19,63,IF('ÁREA MEJORA COMPETENCIAL'!X80&lt;=2,"",BT80)))))</f>
        <v/>
      </c>
      <c r="BV80" s="26">
        <f t="shared" si="46"/>
        <v>0</v>
      </c>
      <c r="BW80" s="69" t="str">
        <f>IF(ISBLANK('ÁREA MEJORA COMPETENCIAL'!R80),"",IF(BU80="","",BV80-BU80))</f>
        <v/>
      </c>
      <c r="BX80" s="224" t="str">
        <f>IF(ISBLANK('ÁREA MEJORA COMPETENCIAL'!R80),"",IF(BU80="","VER RESULTADOS",BV80/BU80))</f>
        <v/>
      </c>
      <c r="BY80" s="135"/>
    </row>
    <row r="81" spans="1:77" s="99" customFormat="1" ht="18" customHeight="1" x14ac:dyDescent="0.3">
      <c r="A81" s="400" t="str">
        <f>IF(ISBLANK('ÁREA MEJORA COMPETENCIAL'!A81),"",'ÁREA MEJORA COMPETENCIAL'!A81:B81)</f>
        <v/>
      </c>
      <c r="B81" s="400"/>
      <c r="C81" s="181" t="str">
        <f>IF(ISBLANK('ÁREA MEJORA COMPETENCIAL'!C81),"",'ÁREA MEJORA COMPETENCIAL'!C81)</f>
        <v/>
      </c>
      <c r="D81" s="16" t="str">
        <f>IF(ISBLANK('ÁREA MEJORA COMPETENCIAL'!D81),"",'ÁREA MEJORA COMPETENCIAL'!D81)</f>
        <v/>
      </c>
      <c r="E81" s="68"/>
      <c r="F81" s="205"/>
      <c r="G81" s="205"/>
      <c r="H81" s="54"/>
      <c r="I81" s="54"/>
      <c r="J81" s="54"/>
      <c r="K81" s="24">
        <f t="shared" si="24"/>
        <v>0</v>
      </c>
      <c r="L81" s="54"/>
      <c r="M81" s="54"/>
      <c r="N81" s="213">
        <f t="shared" si="25"/>
        <v>0</v>
      </c>
      <c r="O81" s="54"/>
      <c r="P81" s="54"/>
      <c r="Q81" s="213">
        <f t="shared" si="26"/>
        <v>0</v>
      </c>
      <c r="R81" s="54"/>
      <c r="S81" s="54"/>
      <c r="T81" s="213">
        <f t="shared" si="27"/>
        <v>0</v>
      </c>
      <c r="U81" s="54"/>
      <c r="V81" s="54"/>
      <c r="W81" s="213">
        <f t="shared" si="28"/>
        <v>0</v>
      </c>
      <c r="X81" s="54"/>
      <c r="Y81" s="24">
        <f t="shared" si="29"/>
        <v>0</v>
      </c>
      <c r="Z81" s="54"/>
      <c r="AA81" s="54"/>
      <c r="AB81" s="213">
        <f t="shared" si="30"/>
        <v>0</v>
      </c>
      <c r="AC81" s="54"/>
      <c r="AD81" s="54"/>
      <c r="AE81" s="213">
        <f t="shared" si="31"/>
        <v>0</v>
      </c>
      <c r="AF81" s="54"/>
      <c r="AG81" s="54"/>
      <c r="AH81" s="213">
        <f t="shared" si="32"/>
        <v>0</v>
      </c>
      <c r="AI81" s="54"/>
      <c r="AJ81" s="54"/>
      <c r="AK81" s="213">
        <f t="shared" si="33"/>
        <v>0</v>
      </c>
      <c r="AL81" s="54"/>
      <c r="AM81" s="24">
        <f t="shared" si="34"/>
        <v>0</v>
      </c>
      <c r="AN81" s="54"/>
      <c r="AO81" s="54"/>
      <c r="AP81" s="213">
        <f t="shared" si="35"/>
        <v>0</v>
      </c>
      <c r="AQ81" s="54"/>
      <c r="AR81" s="54"/>
      <c r="AS81" s="213">
        <f t="shared" si="36"/>
        <v>0</v>
      </c>
      <c r="AT81" s="54"/>
      <c r="AU81" s="54"/>
      <c r="AV81" s="213">
        <f t="shared" si="37"/>
        <v>0</v>
      </c>
      <c r="AW81" s="54"/>
      <c r="AX81" s="54"/>
      <c r="AY81" s="213">
        <f t="shared" si="38"/>
        <v>0</v>
      </c>
      <c r="AZ81" s="54"/>
      <c r="BA81" s="24">
        <f t="shared" si="39"/>
        <v>0</v>
      </c>
      <c r="BB81" s="201"/>
      <c r="BC81" s="201"/>
      <c r="BD81" s="213">
        <f t="shared" si="40"/>
        <v>0</v>
      </c>
      <c r="BE81" s="201"/>
      <c r="BF81" s="201"/>
      <c r="BG81" s="213">
        <f t="shared" si="41"/>
        <v>0</v>
      </c>
      <c r="BH81" s="201"/>
      <c r="BI81" s="24">
        <f t="shared" si="42"/>
        <v>0</v>
      </c>
      <c r="BJ81" s="54"/>
      <c r="BK81" s="54"/>
      <c r="BL81" s="213">
        <f t="shared" si="43"/>
        <v>0</v>
      </c>
      <c r="BM81" s="54"/>
      <c r="BN81" s="54"/>
      <c r="BO81" s="213">
        <f t="shared" si="44"/>
        <v>0</v>
      </c>
      <c r="BP81" s="54"/>
      <c r="BQ81" s="25">
        <f t="shared" si="45"/>
        <v>0</v>
      </c>
      <c r="BR81" s="214"/>
      <c r="BS81" s="11" t="str">
        <f>IF(ISBLANK('ÁREA MEJORA COMPETENCIAL'!R81),"",(IF(ISERROR('ÁREA MEJORA COMPETENCIAL'!R81),"",('ÁREA MEJORA COMPETENCIAL'!X81)*3.3333333)))</f>
        <v/>
      </c>
      <c r="BT81" s="5" t="str">
        <f>IF(ISBLANK('ÁREA MEJORA COMPETENCIAL'!R81),"",(MROUND(BS81,4)))</f>
        <v/>
      </c>
      <c r="BU81" s="8" t="str">
        <f>(IF('ÁREA MEJORA COMPETENCIAL'!X81=21,70,IF('ÁREA MEJORA COMPETENCIAL'!X81=20,66,IF('ÁREA MEJORA COMPETENCIAL'!X81=19,63,IF('ÁREA MEJORA COMPETENCIAL'!X81&lt;=2,"",BT81)))))</f>
        <v/>
      </c>
      <c r="BV81" s="26">
        <f t="shared" si="46"/>
        <v>0</v>
      </c>
      <c r="BW81" s="69" t="str">
        <f>IF(ISBLANK('ÁREA MEJORA COMPETENCIAL'!R81),"",IF(BU81="","",BV81-BU81))</f>
        <v/>
      </c>
      <c r="BX81" s="224" t="str">
        <f>IF(ISBLANK('ÁREA MEJORA COMPETENCIAL'!R81),"",IF(BU81="","VER RESULTADOS",BV81/BU81))</f>
        <v/>
      </c>
      <c r="BY81" s="135"/>
    </row>
    <row r="82" spans="1:77" s="99" customFormat="1" ht="18" customHeight="1" x14ac:dyDescent="0.3">
      <c r="A82" s="400" t="str">
        <f>IF(ISBLANK('ÁREA MEJORA COMPETENCIAL'!A82),"",'ÁREA MEJORA COMPETENCIAL'!A82:B82)</f>
        <v/>
      </c>
      <c r="B82" s="400"/>
      <c r="C82" s="181" t="str">
        <f>IF(ISBLANK('ÁREA MEJORA COMPETENCIAL'!C82),"",'ÁREA MEJORA COMPETENCIAL'!C82)</f>
        <v/>
      </c>
      <c r="D82" s="16" t="str">
        <f>IF(ISBLANK('ÁREA MEJORA COMPETENCIAL'!D82),"",'ÁREA MEJORA COMPETENCIAL'!D82)</f>
        <v/>
      </c>
      <c r="E82" s="68"/>
      <c r="F82" s="205"/>
      <c r="G82" s="205"/>
      <c r="H82" s="54"/>
      <c r="I82" s="54"/>
      <c r="J82" s="54"/>
      <c r="K82" s="24">
        <f t="shared" si="24"/>
        <v>0</v>
      </c>
      <c r="L82" s="54"/>
      <c r="M82" s="54"/>
      <c r="N82" s="213">
        <f t="shared" si="25"/>
        <v>0</v>
      </c>
      <c r="O82" s="54"/>
      <c r="P82" s="54"/>
      <c r="Q82" s="213">
        <f t="shared" si="26"/>
        <v>0</v>
      </c>
      <c r="R82" s="54"/>
      <c r="S82" s="54"/>
      <c r="T82" s="213">
        <f t="shared" si="27"/>
        <v>0</v>
      </c>
      <c r="U82" s="54"/>
      <c r="V82" s="54"/>
      <c r="W82" s="213">
        <f t="shared" si="28"/>
        <v>0</v>
      </c>
      <c r="X82" s="54"/>
      <c r="Y82" s="24">
        <f t="shared" si="29"/>
        <v>0</v>
      </c>
      <c r="Z82" s="54"/>
      <c r="AA82" s="54"/>
      <c r="AB82" s="213">
        <f t="shared" si="30"/>
        <v>0</v>
      </c>
      <c r="AC82" s="54"/>
      <c r="AD82" s="54"/>
      <c r="AE82" s="213">
        <f t="shared" si="31"/>
        <v>0</v>
      </c>
      <c r="AF82" s="54"/>
      <c r="AG82" s="54"/>
      <c r="AH82" s="213">
        <f t="shared" si="32"/>
        <v>0</v>
      </c>
      <c r="AI82" s="54"/>
      <c r="AJ82" s="54"/>
      <c r="AK82" s="213">
        <f t="shared" si="33"/>
        <v>0</v>
      </c>
      <c r="AL82" s="54"/>
      <c r="AM82" s="24">
        <f t="shared" si="34"/>
        <v>0</v>
      </c>
      <c r="AN82" s="54"/>
      <c r="AO82" s="54"/>
      <c r="AP82" s="213">
        <f t="shared" si="35"/>
        <v>0</v>
      </c>
      <c r="AQ82" s="54"/>
      <c r="AR82" s="54"/>
      <c r="AS82" s="213">
        <f t="shared" si="36"/>
        <v>0</v>
      </c>
      <c r="AT82" s="54"/>
      <c r="AU82" s="54"/>
      <c r="AV82" s="213">
        <f t="shared" si="37"/>
        <v>0</v>
      </c>
      <c r="AW82" s="54"/>
      <c r="AX82" s="54"/>
      <c r="AY82" s="213">
        <f t="shared" si="38"/>
        <v>0</v>
      </c>
      <c r="AZ82" s="54"/>
      <c r="BA82" s="24">
        <f t="shared" si="39"/>
        <v>0</v>
      </c>
      <c r="BB82" s="201"/>
      <c r="BC82" s="201"/>
      <c r="BD82" s="213">
        <f t="shared" si="40"/>
        <v>0</v>
      </c>
      <c r="BE82" s="201"/>
      <c r="BF82" s="201"/>
      <c r="BG82" s="213">
        <f t="shared" si="41"/>
        <v>0</v>
      </c>
      <c r="BH82" s="201"/>
      <c r="BI82" s="24">
        <f t="shared" si="42"/>
        <v>0</v>
      </c>
      <c r="BJ82" s="54"/>
      <c r="BK82" s="54"/>
      <c r="BL82" s="213">
        <f t="shared" si="43"/>
        <v>0</v>
      </c>
      <c r="BM82" s="54"/>
      <c r="BN82" s="54"/>
      <c r="BO82" s="213">
        <f t="shared" si="44"/>
        <v>0</v>
      </c>
      <c r="BP82" s="54"/>
      <c r="BQ82" s="25">
        <f t="shared" si="45"/>
        <v>0</v>
      </c>
      <c r="BR82" s="214"/>
      <c r="BS82" s="11" t="str">
        <f>IF(ISBLANK('ÁREA MEJORA COMPETENCIAL'!R82),"",(IF(ISERROR('ÁREA MEJORA COMPETENCIAL'!R82),"",('ÁREA MEJORA COMPETENCIAL'!X82)*3.3333333)))</f>
        <v/>
      </c>
      <c r="BT82" s="5" t="str">
        <f>IF(ISBLANK('ÁREA MEJORA COMPETENCIAL'!R82),"",(MROUND(BS82,4)))</f>
        <v/>
      </c>
      <c r="BU82" s="8" t="str">
        <f>(IF('ÁREA MEJORA COMPETENCIAL'!X82=21,70,IF('ÁREA MEJORA COMPETENCIAL'!X82=20,66,IF('ÁREA MEJORA COMPETENCIAL'!X82=19,63,IF('ÁREA MEJORA COMPETENCIAL'!X82&lt;=2,"",BT82)))))</f>
        <v/>
      </c>
      <c r="BV82" s="26">
        <f t="shared" si="46"/>
        <v>0</v>
      </c>
      <c r="BW82" s="69" t="str">
        <f>IF(ISBLANK('ÁREA MEJORA COMPETENCIAL'!R82),"",IF(BU82="","",BV82-BU82))</f>
        <v/>
      </c>
      <c r="BX82" s="224" t="str">
        <f>IF(ISBLANK('ÁREA MEJORA COMPETENCIAL'!R82),"",IF(BU82="","VER RESULTADOS",BV82/BU82))</f>
        <v/>
      </c>
      <c r="BY82" s="135"/>
    </row>
    <row r="83" spans="1:77" s="99" customFormat="1" ht="18" customHeight="1" x14ac:dyDescent="0.3">
      <c r="A83" s="400" t="str">
        <f>IF(ISBLANK('ÁREA MEJORA COMPETENCIAL'!A83),"",'ÁREA MEJORA COMPETENCIAL'!A83:B83)</f>
        <v/>
      </c>
      <c r="B83" s="400"/>
      <c r="C83" s="181" t="str">
        <f>IF(ISBLANK('ÁREA MEJORA COMPETENCIAL'!C83),"",'ÁREA MEJORA COMPETENCIAL'!C83)</f>
        <v/>
      </c>
      <c r="D83" s="16" t="str">
        <f>IF(ISBLANK('ÁREA MEJORA COMPETENCIAL'!D83),"",'ÁREA MEJORA COMPETENCIAL'!D83)</f>
        <v/>
      </c>
      <c r="E83" s="68"/>
      <c r="F83" s="205"/>
      <c r="G83" s="205"/>
      <c r="H83" s="54"/>
      <c r="I83" s="54"/>
      <c r="J83" s="54"/>
      <c r="K83" s="24">
        <f t="shared" si="24"/>
        <v>0</v>
      </c>
      <c r="L83" s="54"/>
      <c r="M83" s="54"/>
      <c r="N83" s="213">
        <f t="shared" si="25"/>
        <v>0</v>
      </c>
      <c r="O83" s="54"/>
      <c r="P83" s="54"/>
      <c r="Q83" s="213">
        <f t="shared" si="26"/>
        <v>0</v>
      </c>
      <c r="R83" s="54"/>
      <c r="S83" s="54"/>
      <c r="T83" s="213">
        <f t="shared" si="27"/>
        <v>0</v>
      </c>
      <c r="U83" s="54"/>
      <c r="V83" s="54"/>
      <c r="W83" s="213">
        <f t="shared" si="28"/>
        <v>0</v>
      </c>
      <c r="X83" s="54"/>
      <c r="Y83" s="24">
        <f t="shared" si="29"/>
        <v>0</v>
      </c>
      <c r="Z83" s="54"/>
      <c r="AA83" s="54"/>
      <c r="AB83" s="213">
        <f t="shared" si="30"/>
        <v>0</v>
      </c>
      <c r="AC83" s="54"/>
      <c r="AD83" s="54"/>
      <c r="AE83" s="213">
        <f t="shared" si="31"/>
        <v>0</v>
      </c>
      <c r="AF83" s="54"/>
      <c r="AG83" s="54"/>
      <c r="AH83" s="213">
        <f t="shared" si="32"/>
        <v>0</v>
      </c>
      <c r="AI83" s="54"/>
      <c r="AJ83" s="54"/>
      <c r="AK83" s="213">
        <f t="shared" si="33"/>
        <v>0</v>
      </c>
      <c r="AL83" s="54"/>
      <c r="AM83" s="24">
        <f t="shared" si="34"/>
        <v>0</v>
      </c>
      <c r="AN83" s="54"/>
      <c r="AO83" s="54"/>
      <c r="AP83" s="213">
        <f t="shared" si="35"/>
        <v>0</v>
      </c>
      <c r="AQ83" s="54"/>
      <c r="AR83" s="54"/>
      <c r="AS83" s="213">
        <f t="shared" si="36"/>
        <v>0</v>
      </c>
      <c r="AT83" s="54"/>
      <c r="AU83" s="54"/>
      <c r="AV83" s="213">
        <f t="shared" si="37"/>
        <v>0</v>
      </c>
      <c r="AW83" s="54"/>
      <c r="AX83" s="54"/>
      <c r="AY83" s="213">
        <f t="shared" si="38"/>
        <v>0</v>
      </c>
      <c r="AZ83" s="54"/>
      <c r="BA83" s="24">
        <f t="shared" si="39"/>
        <v>0</v>
      </c>
      <c r="BB83" s="201"/>
      <c r="BC83" s="201"/>
      <c r="BD83" s="213">
        <f t="shared" si="40"/>
        <v>0</v>
      </c>
      <c r="BE83" s="201"/>
      <c r="BF83" s="201"/>
      <c r="BG83" s="213">
        <f t="shared" si="41"/>
        <v>0</v>
      </c>
      <c r="BH83" s="201"/>
      <c r="BI83" s="24">
        <f t="shared" si="42"/>
        <v>0</v>
      </c>
      <c r="BJ83" s="54"/>
      <c r="BK83" s="54"/>
      <c r="BL83" s="213">
        <f t="shared" si="43"/>
        <v>0</v>
      </c>
      <c r="BM83" s="54"/>
      <c r="BN83" s="54"/>
      <c r="BO83" s="213">
        <f t="shared" si="44"/>
        <v>0</v>
      </c>
      <c r="BP83" s="54"/>
      <c r="BQ83" s="25">
        <f t="shared" si="45"/>
        <v>0</v>
      </c>
      <c r="BR83" s="214"/>
      <c r="BS83" s="11" t="str">
        <f>IF(ISBLANK('ÁREA MEJORA COMPETENCIAL'!R83),"",(IF(ISERROR('ÁREA MEJORA COMPETENCIAL'!R83),"",('ÁREA MEJORA COMPETENCIAL'!X83)*3.3333333)))</f>
        <v/>
      </c>
      <c r="BT83" s="5" t="str">
        <f>IF(ISBLANK('ÁREA MEJORA COMPETENCIAL'!R83),"",(MROUND(BS83,4)))</f>
        <v/>
      </c>
      <c r="BU83" s="8" t="str">
        <f>(IF('ÁREA MEJORA COMPETENCIAL'!X83=21,70,IF('ÁREA MEJORA COMPETENCIAL'!X83=20,66,IF('ÁREA MEJORA COMPETENCIAL'!X83=19,63,IF('ÁREA MEJORA COMPETENCIAL'!X83&lt;=2,"",BT83)))))</f>
        <v/>
      </c>
      <c r="BV83" s="26">
        <f t="shared" si="46"/>
        <v>0</v>
      </c>
      <c r="BW83" s="69" t="str">
        <f>IF(ISBLANK('ÁREA MEJORA COMPETENCIAL'!R83),"",IF(BU83="","",BV83-BU83))</f>
        <v/>
      </c>
      <c r="BX83" s="224" t="str">
        <f>IF(ISBLANK('ÁREA MEJORA COMPETENCIAL'!R83),"",IF(BU83="","VER RESULTADOS",BV83/BU83))</f>
        <v/>
      </c>
      <c r="BY83" s="135"/>
    </row>
    <row r="84" spans="1:77" s="99" customFormat="1" ht="18" customHeight="1" x14ac:dyDescent="0.3">
      <c r="A84" s="400" t="str">
        <f>IF(ISBLANK('ÁREA MEJORA COMPETENCIAL'!A84),"",'ÁREA MEJORA COMPETENCIAL'!A84:B84)</f>
        <v/>
      </c>
      <c r="B84" s="400"/>
      <c r="C84" s="181" t="str">
        <f>IF(ISBLANK('ÁREA MEJORA COMPETENCIAL'!C84),"",'ÁREA MEJORA COMPETENCIAL'!C84)</f>
        <v/>
      </c>
      <c r="D84" s="16" t="str">
        <f>IF(ISBLANK('ÁREA MEJORA COMPETENCIAL'!D84),"",'ÁREA MEJORA COMPETENCIAL'!D84)</f>
        <v/>
      </c>
      <c r="E84" s="68"/>
      <c r="F84" s="205"/>
      <c r="G84" s="205"/>
      <c r="H84" s="54"/>
      <c r="I84" s="54"/>
      <c r="J84" s="54"/>
      <c r="K84" s="24">
        <f t="shared" si="24"/>
        <v>0</v>
      </c>
      <c r="L84" s="54"/>
      <c r="M84" s="54"/>
      <c r="N84" s="213">
        <f t="shared" si="25"/>
        <v>0</v>
      </c>
      <c r="O84" s="54"/>
      <c r="P84" s="54"/>
      <c r="Q84" s="213">
        <f t="shared" si="26"/>
        <v>0</v>
      </c>
      <c r="R84" s="54"/>
      <c r="S84" s="54"/>
      <c r="T84" s="213">
        <f t="shared" si="27"/>
        <v>0</v>
      </c>
      <c r="U84" s="54"/>
      <c r="V84" s="54"/>
      <c r="W84" s="213">
        <f t="shared" si="28"/>
        <v>0</v>
      </c>
      <c r="X84" s="54"/>
      <c r="Y84" s="24">
        <f t="shared" si="29"/>
        <v>0</v>
      </c>
      <c r="Z84" s="54"/>
      <c r="AA84" s="54"/>
      <c r="AB84" s="213">
        <f t="shared" si="30"/>
        <v>0</v>
      </c>
      <c r="AC84" s="54"/>
      <c r="AD84" s="54"/>
      <c r="AE84" s="213">
        <f t="shared" si="31"/>
        <v>0</v>
      </c>
      <c r="AF84" s="54"/>
      <c r="AG84" s="54"/>
      <c r="AH84" s="213">
        <f t="shared" si="32"/>
        <v>0</v>
      </c>
      <c r="AI84" s="54"/>
      <c r="AJ84" s="54"/>
      <c r="AK84" s="213">
        <f t="shared" si="33"/>
        <v>0</v>
      </c>
      <c r="AL84" s="54"/>
      <c r="AM84" s="24">
        <f t="shared" si="34"/>
        <v>0</v>
      </c>
      <c r="AN84" s="54"/>
      <c r="AO84" s="54"/>
      <c r="AP84" s="213">
        <f t="shared" si="35"/>
        <v>0</v>
      </c>
      <c r="AQ84" s="54"/>
      <c r="AR84" s="54"/>
      <c r="AS84" s="213">
        <f t="shared" si="36"/>
        <v>0</v>
      </c>
      <c r="AT84" s="54"/>
      <c r="AU84" s="54"/>
      <c r="AV84" s="213">
        <f t="shared" si="37"/>
        <v>0</v>
      </c>
      <c r="AW84" s="54"/>
      <c r="AX84" s="54"/>
      <c r="AY84" s="213">
        <f t="shared" si="38"/>
        <v>0</v>
      </c>
      <c r="AZ84" s="54"/>
      <c r="BA84" s="24">
        <f t="shared" si="39"/>
        <v>0</v>
      </c>
      <c r="BB84" s="201"/>
      <c r="BC84" s="201"/>
      <c r="BD84" s="213">
        <f t="shared" si="40"/>
        <v>0</v>
      </c>
      <c r="BE84" s="201"/>
      <c r="BF84" s="201"/>
      <c r="BG84" s="213">
        <f t="shared" si="41"/>
        <v>0</v>
      </c>
      <c r="BH84" s="201"/>
      <c r="BI84" s="24">
        <f t="shared" si="42"/>
        <v>0</v>
      </c>
      <c r="BJ84" s="54"/>
      <c r="BK84" s="54"/>
      <c r="BL84" s="213">
        <f t="shared" si="43"/>
        <v>0</v>
      </c>
      <c r="BM84" s="54"/>
      <c r="BN84" s="54"/>
      <c r="BO84" s="213">
        <f t="shared" si="44"/>
        <v>0</v>
      </c>
      <c r="BP84" s="54"/>
      <c r="BQ84" s="25">
        <f t="shared" si="45"/>
        <v>0</v>
      </c>
      <c r="BR84" s="214"/>
      <c r="BS84" s="11" t="str">
        <f>IF(ISBLANK('ÁREA MEJORA COMPETENCIAL'!R84),"",(IF(ISERROR('ÁREA MEJORA COMPETENCIAL'!R84),"",('ÁREA MEJORA COMPETENCIAL'!X84)*3.3333333)))</f>
        <v/>
      </c>
      <c r="BT84" s="5" t="str">
        <f>IF(ISBLANK('ÁREA MEJORA COMPETENCIAL'!R84),"",(MROUND(BS84,4)))</f>
        <v/>
      </c>
      <c r="BU84" s="8" t="str">
        <f>(IF('ÁREA MEJORA COMPETENCIAL'!X84=21,70,IF('ÁREA MEJORA COMPETENCIAL'!X84=20,66,IF('ÁREA MEJORA COMPETENCIAL'!X84=19,63,IF('ÁREA MEJORA COMPETENCIAL'!X84&lt;=2,"",BT84)))))</f>
        <v/>
      </c>
      <c r="BV84" s="26">
        <f t="shared" si="46"/>
        <v>0</v>
      </c>
      <c r="BW84" s="69" t="str">
        <f>IF(ISBLANK('ÁREA MEJORA COMPETENCIAL'!R84),"",IF(BU84="","",BV84-BU84))</f>
        <v/>
      </c>
      <c r="BX84" s="224" t="str">
        <f>IF(ISBLANK('ÁREA MEJORA COMPETENCIAL'!R84),"",IF(BU84="","VER RESULTADOS",BV84/BU84))</f>
        <v/>
      </c>
      <c r="BY84" s="135"/>
    </row>
    <row r="85" spans="1:77" s="99" customFormat="1" ht="18" customHeight="1" x14ac:dyDescent="0.3">
      <c r="A85" s="400" t="str">
        <f>IF(ISBLANK('ÁREA MEJORA COMPETENCIAL'!A85),"",'ÁREA MEJORA COMPETENCIAL'!A85:B85)</f>
        <v/>
      </c>
      <c r="B85" s="400"/>
      <c r="C85" s="181" t="str">
        <f>IF(ISBLANK('ÁREA MEJORA COMPETENCIAL'!C85),"",'ÁREA MEJORA COMPETENCIAL'!C85)</f>
        <v/>
      </c>
      <c r="D85" s="16" t="str">
        <f>IF(ISBLANK('ÁREA MEJORA COMPETENCIAL'!D85),"",'ÁREA MEJORA COMPETENCIAL'!D85)</f>
        <v/>
      </c>
      <c r="E85" s="68"/>
      <c r="F85" s="205"/>
      <c r="G85" s="205"/>
      <c r="H85" s="54"/>
      <c r="I85" s="54"/>
      <c r="J85" s="54"/>
      <c r="K85" s="24">
        <f t="shared" si="24"/>
        <v>0</v>
      </c>
      <c r="L85" s="54"/>
      <c r="M85" s="54"/>
      <c r="N85" s="213">
        <f t="shared" si="25"/>
        <v>0</v>
      </c>
      <c r="O85" s="54"/>
      <c r="P85" s="54"/>
      <c r="Q85" s="213">
        <f t="shared" si="26"/>
        <v>0</v>
      </c>
      <c r="R85" s="54"/>
      <c r="S85" s="54"/>
      <c r="T85" s="213">
        <f t="shared" si="27"/>
        <v>0</v>
      </c>
      <c r="U85" s="54"/>
      <c r="V85" s="54"/>
      <c r="W85" s="213">
        <f t="shared" si="28"/>
        <v>0</v>
      </c>
      <c r="X85" s="54"/>
      <c r="Y85" s="24">
        <f t="shared" si="29"/>
        <v>0</v>
      </c>
      <c r="Z85" s="54"/>
      <c r="AA85" s="54"/>
      <c r="AB85" s="213">
        <f t="shared" si="30"/>
        <v>0</v>
      </c>
      <c r="AC85" s="54"/>
      <c r="AD85" s="54"/>
      <c r="AE85" s="213">
        <f t="shared" si="31"/>
        <v>0</v>
      </c>
      <c r="AF85" s="54"/>
      <c r="AG85" s="54"/>
      <c r="AH85" s="213">
        <f t="shared" si="32"/>
        <v>0</v>
      </c>
      <c r="AI85" s="54"/>
      <c r="AJ85" s="54"/>
      <c r="AK85" s="213">
        <f t="shared" si="33"/>
        <v>0</v>
      </c>
      <c r="AL85" s="54"/>
      <c r="AM85" s="24">
        <f t="shared" si="34"/>
        <v>0</v>
      </c>
      <c r="AN85" s="54"/>
      <c r="AO85" s="54"/>
      <c r="AP85" s="213">
        <f t="shared" si="35"/>
        <v>0</v>
      </c>
      <c r="AQ85" s="54"/>
      <c r="AR85" s="54"/>
      <c r="AS85" s="213">
        <f t="shared" si="36"/>
        <v>0</v>
      </c>
      <c r="AT85" s="54"/>
      <c r="AU85" s="54"/>
      <c r="AV85" s="213">
        <f t="shared" si="37"/>
        <v>0</v>
      </c>
      <c r="AW85" s="54"/>
      <c r="AX85" s="54"/>
      <c r="AY85" s="213">
        <f t="shared" si="38"/>
        <v>0</v>
      </c>
      <c r="AZ85" s="54"/>
      <c r="BA85" s="24">
        <f t="shared" si="39"/>
        <v>0</v>
      </c>
      <c r="BB85" s="201"/>
      <c r="BC85" s="201"/>
      <c r="BD85" s="213">
        <f t="shared" si="40"/>
        <v>0</v>
      </c>
      <c r="BE85" s="201"/>
      <c r="BF85" s="201"/>
      <c r="BG85" s="213">
        <f t="shared" si="41"/>
        <v>0</v>
      </c>
      <c r="BH85" s="201"/>
      <c r="BI85" s="24">
        <f t="shared" si="42"/>
        <v>0</v>
      </c>
      <c r="BJ85" s="54"/>
      <c r="BK85" s="54"/>
      <c r="BL85" s="213">
        <f t="shared" si="43"/>
        <v>0</v>
      </c>
      <c r="BM85" s="54"/>
      <c r="BN85" s="54"/>
      <c r="BO85" s="213">
        <f t="shared" si="44"/>
        <v>0</v>
      </c>
      <c r="BP85" s="54"/>
      <c r="BQ85" s="25">
        <f t="shared" si="45"/>
        <v>0</v>
      </c>
      <c r="BR85" s="214"/>
      <c r="BS85" s="11" t="str">
        <f>IF(ISBLANK('ÁREA MEJORA COMPETENCIAL'!R85),"",(IF(ISERROR('ÁREA MEJORA COMPETENCIAL'!R85),"",('ÁREA MEJORA COMPETENCIAL'!X85)*3.3333333)))</f>
        <v/>
      </c>
      <c r="BT85" s="5" t="str">
        <f>IF(ISBLANK('ÁREA MEJORA COMPETENCIAL'!R85),"",(MROUND(BS85,4)))</f>
        <v/>
      </c>
      <c r="BU85" s="8" t="str">
        <f>(IF('ÁREA MEJORA COMPETENCIAL'!X85=21,70,IF('ÁREA MEJORA COMPETENCIAL'!X85=20,66,IF('ÁREA MEJORA COMPETENCIAL'!X85=19,63,IF('ÁREA MEJORA COMPETENCIAL'!X85&lt;=2,"",BT85)))))</f>
        <v/>
      </c>
      <c r="BV85" s="26">
        <f t="shared" si="46"/>
        <v>0</v>
      </c>
      <c r="BW85" s="69" t="str">
        <f>IF(ISBLANK('ÁREA MEJORA COMPETENCIAL'!R85),"",IF(BU85="","",BV85-BU85))</f>
        <v/>
      </c>
      <c r="BX85" s="224" t="str">
        <f>IF(ISBLANK('ÁREA MEJORA COMPETENCIAL'!R85),"",IF(BU85="","VER RESULTADOS",BV85/BU85))</f>
        <v/>
      </c>
      <c r="BY85" s="135"/>
    </row>
    <row r="86" spans="1:77" s="99" customFormat="1" ht="18" customHeight="1" x14ac:dyDescent="0.3">
      <c r="A86" s="400" t="str">
        <f>IF(ISBLANK('ÁREA MEJORA COMPETENCIAL'!A86),"",'ÁREA MEJORA COMPETENCIAL'!A86:B86)</f>
        <v/>
      </c>
      <c r="B86" s="400"/>
      <c r="C86" s="181" t="str">
        <f>IF(ISBLANK('ÁREA MEJORA COMPETENCIAL'!C86),"",'ÁREA MEJORA COMPETENCIAL'!C86)</f>
        <v/>
      </c>
      <c r="D86" s="16" t="str">
        <f>IF(ISBLANK('ÁREA MEJORA COMPETENCIAL'!D86),"",'ÁREA MEJORA COMPETENCIAL'!D86)</f>
        <v/>
      </c>
      <c r="E86" s="68"/>
      <c r="F86" s="205"/>
      <c r="G86" s="205"/>
      <c r="H86" s="54"/>
      <c r="I86" s="54"/>
      <c r="J86" s="54"/>
      <c r="K86" s="24">
        <f t="shared" si="24"/>
        <v>0</v>
      </c>
      <c r="L86" s="54"/>
      <c r="M86" s="54"/>
      <c r="N86" s="213">
        <f t="shared" si="25"/>
        <v>0</v>
      </c>
      <c r="O86" s="54"/>
      <c r="P86" s="54"/>
      <c r="Q86" s="213">
        <f t="shared" si="26"/>
        <v>0</v>
      </c>
      <c r="R86" s="54"/>
      <c r="S86" s="54"/>
      <c r="T86" s="213">
        <f t="shared" si="27"/>
        <v>0</v>
      </c>
      <c r="U86" s="54"/>
      <c r="V86" s="54"/>
      <c r="W86" s="213">
        <f t="shared" si="28"/>
        <v>0</v>
      </c>
      <c r="X86" s="54"/>
      <c r="Y86" s="24">
        <f t="shared" si="29"/>
        <v>0</v>
      </c>
      <c r="Z86" s="54"/>
      <c r="AA86" s="54"/>
      <c r="AB86" s="213">
        <f t="shared" si="30"/>
        <v>0</v>
      </c>
      <c r="AC86" s="54"/>
      <c r="AD86" s="54"/>
      <c r="AE86" s="213">
        <f t="shared" si="31"/>
        <v>0</v>
      </c>
      <c r="AF86" s="54"/>
      <c r="AG86" s="54"/>
      <c r="AH86" s="213">
        <f t="shared" si="32"/>
        <v>0</v>
      </c>
      <c r="AI86" s="54"/>
      <c r="AJ86" s="54"/>
      <c r="AK86" s="213">
        <f t="shared" si="33"/>
        <v>0</v>
      </c>
      <c r="AL86" s="54"/>
      <c r="AM86" s="24">
        <f t="shared" si="34"/>
        <v>0</v>
      </c>
      <c r="AN86" s="54"/>
      <c r="AO86" s="54"/>
      <c r="AP86" s="213">
        <f t="shared" si="35"/>
        <v>0</v>
      </c>
      <c r="AQ86" s="54"/>
      <c r="AR86" s="54"/>
      <c r="AS86" s="213">
        <f t="shared" si="36"/>
        <v>0</v>
      </c>
      <c r="AT86" s="54"/>
      <c r="AU86" s="54"/>
      <c r="AV86" s="213">
        <f t="shared" si="37"/>
        <v>0</v>
      </c>
      <c r="AW86" s="54"/>
      <c r="AX86" s="54"/>
      <c r="AY86" s="213">
        <f t="shared" si="38"/>
        <v>0</v>
      </c>
      <c r="AZ86" s="54"/>
      <c r="BA86" s="24">
        <f t="shared" si="39"/>
        <v>0</v>
      </c>
      <c r="BB86" s="201"/>
      <c r="BC86" s="201"/>
      <c r="BD86" s="213">
        <f t="shared" si="40"/>
        <v>0</v>
      </c>
      <c r="BE86" s="201"/>
      <c r="BF86" s="201"/>
      <c r="BG86" s="213">
        <f t="shared" si="41"/>
        <v>0</v>
      </c>
      <c r="BH86" s="201"/>
      <c r="BI86" s="24">
        <f t="shared" si="42"/>
        <v>0</v>
      </c>
      <c r="BJ86" s="54"/>
      <c r="BK86" s="54"/>
      <c r="BL86" s="213">
        <f t="shared" si="43"/>
        <v>0</v>
      </c>
      <c r="BM86" s="54"/>
      <c r="BN86" s="54"/>
      <c r="BO86" s="213">
        <f t="shared" si="44"/>
        <v>0</v>
      </c>
      <c r="BP86" s="54"/>
      <c r="BQ86" s="25">
        <f t="shared" si="45"/>
        <v>0</v>
      </c>
      <c r="BR86" s="214"/>
      <c r="BS86" s="11" t="str">
        <f>IF(ISBLANK('ÁREA MEJORA COMPETENCIAL'!R86),"",(IF(ISERROR('ÁREA MEJORA COMPETENCIAL'!R86),"",('ÁREA MEJORA COMPETENCIAL'!X86)*3.3333333)))</f>
        <v/>
      </c>
      <c r="BT86" s="5" t="str">
        <f>IF(ISBLANK('ÁREA MEJORA COMPETENCIAL'!R86),"",(MROUND(BS86,4)))</f>
        <v/>
      </c>
      <c r="BU86" s="8" t="str">
        <f>(IF('ÁREA MEJORA COMPETENCIAL'!X86=21,70,IF('ÁREA MEJORA COMPETENCIAL'!X86=20,66,IF('ÁREA MEJORA COMPETENCIAL'!X86=19,63,IF('ÁREA MEJORA COMPETENCIAL'!X86&lt;=2,"",BT86)))))</f>
        <v/>
      </c>
      <c r="BV86" s="26">
        <f t="shared" si="46"/>
        <v>0</v>
      </c>
      <c r="BW86" s="69" t="str">
        <f>IF(ISBLANK('ÁREA MEJORA COMPETENCIAL'!R86),"",IF(BU86="","",BV86-BU86))</f>
        <v/>
      </c>
      <c r="BX86" s="224" t="str">
        <f>IF(ISBLANK('ÁREA MEJORA COMPETENCIAL'!R86),"",IF(BU86="","VER RESULTADOS",BV86/BU86))</f>
        <v/>
      </c>
      <c r="BY86" s="135"/>
    </row>
    <row r="87" spans="1:77" s="99" customFormat="1" ht="18" customHeight="1" x14ac:dyDescent="0.3">
      <c r="A87" s="400" t="str">
        <f>IF(ISBLANK('ÁREA MEJORA COMPETENCIAL'!A87),"",'ÁREA MEJORA COMPETENCIAL'!A87:B87)</f>
        <v/>
      </c>
      <c r="B87" s="400"/>
      <c r="C87" s="181" t="str">
        <f>IF(ISBLANK('ÁREA MEJORA COMPETENCIAL'!C87),"",'ÁREA MEJORA COMPETENCIAL'!C87)</f>
        <v/>
      </c>
      <c r="D87" s="16" t="str">
        <f>IF(ISBLANK('ÁREA MEJORA COMPETENCIAL'!D87),"",'ÁREA MEJORA COMPETENCIAL'!D87)</f>
        <v/>
      </c>
      <c r="E87" s="68"/>
      <c r="F87" s="205"/>
      <c r="G87" s="205"/>
      <c r="H87" s="54"/>
      <c r="I87" s="54"/>
      <c r="J87" s="54"/>
      <c r="K87" s="24">
        <f t="shared" si="24"/>
        <v>0</v>
      </c>
      <c r="L87" s="54"/>
      <c r="M87" s="54"/>
      <c r="N87" s="213">
        <f t="shared" si="25"/>
        <v>0</v>
      </c>
      <c r="O87" s="54"/>
      <c r="P87" s="54"/>
      <c r="Q87" s="213">
        <f t="shared" si="26"/>
        <v>0</v>
      </c>
      <c r="R87" s="54"/>
      <c r="S87" s="54"/>
      <c r="T87" s="213">
        <f t="shared" si="27"/>
        <v>0</v>
      </c>
      <c r="U87" s="54"/>
      <c r="V87" s="54"/>
      <c r="W87" s="213">
        <f t="shared" si="28"/>
        <v>0</v>
      </c>
      <c r="X87" s="54"/>
      <c r="Y87" s="24">
        <f t="shared" si="29"/>
        <v>0</v>
      </c>
      <c r="Z87" s="54"/>
      <c r="AA87" s="54"/>
      <c r="AB87" s="213">
        <f t="shared" si="30"/>
        <v>0</v>
      </c>
      <c r="AC87" s="54"/>
      <c r="AD87" s="54"/>
      <c r="AE87" s="213">
        <f t="shared" si="31"/>
        <v>0</v>
      </c>
      <c r="AF87" s="54"/>
      <c r="AG87" s="54"/>
      <c r="AH87" s="213">
        <f t="shared" si="32"/>
        <v>0</v>
      </c>
      <c r="AI87" s="54"/>
      <c r="AJ87" s="54"/>
      <c r="AK87" s="213">
        <f t="shared" si="33"/>
        <v>0</v>
      </c>
      <c r="AL87" s="54"/>
      <c r="AM87" s="24">
        <f t="shared" si="34"/>
        <v>0</v>
      </c>
      <c r="AN87" s="54"/>
      <c r="AO87" s="54"/>
      <c r="AP87" s="213">
        <f t="shared" si="35"/>
        <v>0</v>
      </c>
      <c r="AQ87" s="54"/>
      <c r="AR87" s="54"/>
      <c r="AS87" s="213">
        <f t="shared" si="36"/>
        <v>0</v>
      </c>
      <c r="AT87" s="54"/>
      <c r="AU87" s="54"/>
      <c r="AV87" s="213">
        <f t="shared" si="37"/>
        <v>0</v>
      </c>
      <c r="AW87" s="54"/>
      <c r="AX87" s="54"/>
      <c r="AY87" s="213">
        <f t="shared" si="38"/>
        <v>0</v>
      </c>
      <c r="AZ87" s="54"/>
      <c r="BA87" s="24">
        <f t="shared" si="39"/>
        <v>0</v>
      </c>
      <c r="BB87" s="201"/>
      <c r="BC87" s="201"/>
      <c r="BD87" s="213">
        <f t="shared" si="40"/>
        <v>0</v>
      </c>
      <c r="BE87" s="201"/>
      <c r="BF87" s="201"/>
      <c r="BG87" s="213">
        <f t="shared" si="41"/>
        <v>0</v>
      </c>
      <c r="BH87" s="201"/>
      <c r="BI87" s="24">
        <f t="shared" si="42"/>
        <v>0</v>
      </c>
      <c r="BJ87" s="54"/>
      <c r="BK87" s="54"/>
      <c r="BL87" s="213">
        <f t="shared" si="43"/>
        <v>0</v>
      </c>
      <c r="BM87" s="54"/>
      <c r="BN87" s="54"/>
      <c r="BO87" s="213">
        <f t="shared" si="44"/>
        <v>0</v>
      </c>
      <c r="BP87" s="54"/>
      <c r="BQ87" s="25">
        <f t="shared" si="45"/>
        <v>0</v>
      </c>
      <c r="BR87" s="214"/>
      <c r="BS87" s="11" t="str">
        <f>IF(ISBLANK('ÁREA MEJORA COMPETENCIAL'!R87),"",(IF(ISERROR('ÁREA MEJORA COMPETENCIAL'!R87),"",('ÁREA MEJORA COMPETENCIAL'!X87)*3.3333333)))</f>
        <v/>
      </c>
      <c r="BT87" s="5" t="str">
        <f>IF(ISBLANK('ÁREA MEJORA COMPETENCIAL'!R87),"",(MROUND(BS87,4)))</f>
        <v/>
      </c>
      <c r="BU87" s="8" t="str">
        <f>(IF('ÁREA MEJORA COMPETENCIAL'!X87=21,70,IF('ÁREA MEJORA COMPETENCIAL'!X87=20,66,IF('ÁREA MEJORA COMPETENCIAL'!X87=19,63,IF('ÁREA MEJORA COMPETENCIAL'!X87&lt;=2,"",BT87)))))</f>
        <v/>
      </c>
      <c r="BV87" s="26">
        <f t="shared" si="46"/>
        <v>0</v>
      </c>
      <c r="BW87" s="69" t="str">
        <f>IF(ISBLANK('ÁREA MEJORA COMPETENCIAL'!R87),"",IF(BU87="","",BV87-BU87))</f>
        <v/>
      </c>
      <c r="BX87" s="224" t="str">
        <f>IF(ISBLANK('ÁREA MEJORA COMPETENCIAL'!R87),"",IF(BU87="","VER RESULTADOS",BV87/BU87))</f>
        <v/>
      </c>
      <c r="BY87" s="135"/>
    </row>
    <row r="88" spans="1:77" s="99" customFormat="1" ht="18" customHeight="1" x14ac:dyDescent="0.3">
      <c r="A88" s="400" t="str">
        <f>IF(ISBLANK('ÁREA MEJORA COMPETENCIAL'!A88),"",'ÁREA MEJORA COMPETENCIAL'!A88:B88)</f>
        <v/>
      </c>
      <c r="B88" s="400"/>
      <c r="C88" s="181" t="str">
        <f>IF(ISBLANK('ÁREA MEJORA COMPETENCIAL'!C88),"",'ÁREA MEJORA COMPETENCIAL'!C88)</f>
        <v/>
      </c>
      <c r="D88" s="16" t="str">
        <f>IF(ISBLANK('ÁREA MEJORA COMPETENCIAL'!D88),"",'ÁREA MEJORA COMPETENCIAL'!D88)</f>
        <v/>
      </c>
      <c r="E88" s="68"/>
      <c r="F88" s="205"/>
      <c r="G88" s="205"/>
      <c r="H88" s="54"/>
      <c r="I88" s="54"/>
      <c r="J88" s="54"/>
      <c r="K88" s="24">
        <f t="shared" si="24"/>
        <v>0</v>
      </c>
      <c r="L88" s="54"/>
      <c r="M88" s="54"/>
      <c r="N88" s="213">
        <f t="shared" si="25"/>
        <v>0</v>
      </c>
      <c r="O88" s="54"/>
      <c r="P88" s="54"/>
      <c r="Q88" s="213">
        <f t="shared" si="26"/>
        <v>0</v>
      </c>
      <c r="R88" s="54"/>
      <c r="S88" s="54"/>
      <c r="T88" s="213">
        <f t="shared" si="27"/>
        <v>0</v>
      </c>
      <c r="U88" s="54"/>
      <c r="V88" s="54"/>
      <c r="W88" s="213">
        <f t="shared" si="28"/>
        <v>0</v>
      </c>
      <c r="X88" s="54"/>
      <c r="Y88" s="24">
        <f t="shared" si="29"/>
        <v>0</v>
      </c>
      <c r="Z88" s="54"/>
      <c r="AA88" s="54"/>
      <c r="AB88" s="213">
        <f t="shared" si="30"/>
        <v>0</v>
      </c>
      <c r="AC88" s="54"/>
      <c r="AD88" s="54"/>
      <c r="AE88" s="213">
        <f t="shared" si="31"/>
        <v>0</v>
      </c>
      <c r="AF88" s="54"/>
      <c r="AG88" s="54"/>
      <c r="AH88" s="213">
        <f t="shared" si="32"/>
        <v>0</v>
      </c>
      <c r="AI88" s="54"/>
      <c r="AJ88" s="54"/>
      <c r="AK88" s="213">
        <f t="shared" si="33"/>
        <v>0</v>
      </c>
      <c r="AL88" s="54"/>
      <c r="AM88" s="24">
        <f t="shared" si="34"/>
        <v>0</v>
      </c>
      <c r="AN88" s="54"/>
      <c r="AO88" s="54"/>
      <c r="AP88" s="213">
        <f t="shared" si="35"/>
        <v>0</v>
      </c>
      <c r="AQ88" s="54"/>
      <c r="AR88" s="54"/>
      <c r="AS88" s="213">
        <f t="shared" si="36"/>
        <v>0</v>
      </c>
      <c r="AT88" s="54"/>
      <c r="AU88" s="54"/>
      <c r="AV88" s="213">
        <f t="shared" si="37"/>
        <v>0</v>
      </c>
      <c r="AW88" s="54"/>
      <c r="AX88" s="54"/>
      <c r="AY88" s="213">
        <f t="shared" si="38"/>
        <v>0</v>
      </c>
      <c r="AZ88" s="54"/>
      <c r="BA88" s="24">
        <f t="shared" si="39"/>
        <v>0</v>
      </c>
      <c r="BB88" s="201"/>
      <c r="BC88" s="201"/>
      <c r="BD88" s="213">
        <f t="shared" si="40"/>
        <v>0</v>
      </c>
      <c r="BE88" s="201"/>
      <c r="BF88" s="201"/>
      <c r="BG88" s="213">
        <f t="shared" si="41"/>
        <v>0</v>
      </c>
      <c r="BH88" s="201"/>
      <c r="BI88" s="24">
        <f t="shared" si="42"/>
        <v>0</v>
      </c>
      <c r="BJ88" s="54"/>
      <c r="BK88" s="54"/>
      <c r="BL88" s="213">
        <f t="shared" si="43"/>
        <v>0</v>
      </c>
      <c r="BM88" s="54"/>
      <c r="BN88" s="54"/>
      <c r="BO88" s="213">
        <f t="shared" si="44"/>
        <v>0</v>
      </c>
      <c r="BP88" s="54"/>
      <c r="BQ88" s="25">
        <f t="shared" si="45"/>
        <v>0</v>
      </c>
      <c r="BR88" s="214"/>
      <c r="BS88" s="11" t="str">
        <f>IF(ISBLANK('ÁREA MEJORA COMPETENCIAL'!R88),"",(IF(ISERROR('ÁREA MEJORA COMPETENCIAL'!R88),"",('ÁREA MEJORA COMPETENCIAL'!X88)*3.3333333)))</f>
        <v/>
      </c>
      <c r="BT88" s="5" t="str">
        <f>IF(ISBLANK('ÁREA MEJORA COMPETENCIAL'!R88),"",(MROUND(BS88,4)))</f>
        <v/>
      </c>
      <c r="BU88" s="8" t="str">
        <f>(IF('ÁREA MEJORA COMPETENCIAL'!X88=21,70,IF('ÁREA MEJORA COMPETENCIAL'!X88=20,66,IF('ÁREA MEJORA COMPETENCIAL'!X88=19,63,IF('ÁREA MEJORA COMPETENCIAL'!X88&lt;=2,"",BT88)))))</f>
        <v/>
      </c>
      <c r="BV88" s="26">
        <f t="shared" si="46"/>
        <v>0</v>
      </c>
      <c r="BW88" s="69" t="str">
        <f>IF(ISBLANK('ÁREA MEJORA COMPETENCIAL'!R88),"",IF(BU88="","",BV88-BU88))</f>
        <v/>
      </c>
      <c r="BX88" s="224" t="str">
        <f>IF(ISBLANK('ÁREA MEJORA COMPETENCIAL'!R88),"",IF(BU88="","VER RESULTADOS",BV88/BU88))</f>
        <v/>
      </c>
      <c r="BY88" s="135"/>
    </row>
    <row r="89" spans="1:77" s="99" customFormat="1" ht="18" customHeight="1" x14ac:dyDescent="0.3">
      <c r="A89" s="400" t="str">
        <f>IF(ISBLANK('ÁREA MEJORA COMPETENCIAL'!A89),"",'ÁREA MEJORA COMPETENCIAL'!A89:B89)</f>
        <v/>
      </c>
      <c r="B89" s="400"/>
      <c r="C89" s="181" t="str">
        <f>IF(ISBLANK('ÁREA MEJORA COMPETENCIAL'!C89),"",'ÁREA MEJORA COMPETENCIAL'!C89)</f>
        <v/>
      </c>
      <c r="D89" s="16" t="str">
        <f>IF(ISBLANK('ÁREA MEJORA COMPETENCIAL'!D89),"",'ÁREA MEJORA COMPETENCIAL'!D89)</f>
        <v/>
      </c>
      <c r="E89" s="68"/>
      <c r="F89" s="205"/>
      <c r="G89" s="205"/>
      <c r="H89" s="54"/>
      <c r="I89" s="54"/>
      <c r="J89" s="54"/>
      <c r="K89" s="24">
        <f t="shared" si="24"/>
        <v>0</v>
      </c>
      <c r="L89" s="54"/>
      <c r="M89" s="54"/>
      <c r="N89" s="213">
        <f t="shared" si="25"/>
        <v>0</v>
      </c>
      <c r="O89" s="54"/>
      <c r="P89" s="54"/>
      <c r="Q89" s="213">
        <f t="shared" si="26"/>
        <v>0</v>
      </c>
      <c r="R89" s="54"/>
      <c r="S89" s="54"/>
      <c r="T89" s="213">
        <f t="shared" si="27"/>
        <v>0</v>
      </c>
      <c r="U89" s="54"/>
      <c r="V89" s="54"/>
      <c r="W89" s="213">
        <f t="shared" si="28"/>
        <v>0</v>
      </c>
      <c r="X89" s="54"/>
      <c r="Y89" s="24">
        <f t="shared" si="29"/>
        <v>0</v>
      </c>
      <c r="Z89" s="54"/>
      <c r="AA89" s="54"/>
      <c r="AB89" s="213">
        <f t="shared" si="30"/>
        <v>0</v>
      </c>
      <c r="AC89" s="54"/>
      <c r="AD89" s="54"/>
      <c r="AE89" s="213">
        <f t="shared" si="31"/>
        <v>0</v>
      </c>
      <c r="AF89" s="54"/>
      <c r="AG89" s="54"/>
      <c r="AH89" s="213">
        <f t="shared" si="32"/>
        <v>0</v>
      </c>
      <c r="AI89" s="54"/>
      <c r="AJ89" s="54"/>
      <c r="AK89" s="213">
        <f t="shared" si="33"/>
        <v>0</v>
      </c>
      <c r="AL89" s="54"/>
      <c r="AM89" s="24">
        <f t="shared" si="34"/>
        <v>0</v>
      </c>
      <c r="AN89" s="54"/>
      <c r="AO89" s="54"/>
      <c r="AP89" s="213">
        <f t="shared" si="35"/>
        <v>0</v>
      </c>
      <c r="AQ89" s="54"/>
      <c r="AR89" s="54"/>
      <c r="AS89" s="213">
        <f t="shared" si="36"/>
        <v>0</v>
      </c>
      <c r="AT89" s="54"/>
      <c r="AU89" s="54"/>
      <c r="AV89" s="213">
        <f t="shared" si="37"/>
        <v>0</v>
      </c>
      <c r="AW89" s="54"/>
      <c r="AX89" s="54"/>
      <c r="AY89" s="213">
        <f t="shared" si="38"/>
        <v>0</v>
      </c>
      <c r="AZ89" s="54"/>
      <c r="BA89" s="24">
        <f t="shared" si="39"/>
        <v>0</v>
      </c>
      <c r="BB89" s="201"/>
      <c r="BC89" s="201"/>
      <c r="BD89" s="213">
        <f t="shared" si="40"/>
        <v>0</v>
      </c>
      <c r="BE89" s="201"/>
      <c r="BF89" s="201"/>
      <c r="BG89" s="213">
        <f t="shared" si="41"/>
        <v>0</v>
      </c>
      <c r="BH89" s="201"/>
      <c r="BI89" s="24">
        <f t="shared" si="42"/>
        <v>0</v>
      </c>
      <c r="BJ89" s="54"/>
      <c r="BK89" s="54"/>
      <c r="BL89" s="213">
        <f t="shared" si="43"/>
        <v>0</v>
      </c>
      <c r="BM89" s="54"/>
      <c r="BN89" s="54"/>
      <c r="BO89" s="213">
        <f t="shared" si="44"/>
        <v>0</v>
      </c>
      <c r="BP89" s="54"/>
      <c r="BQ89" s="25">
        <f t="shared" si="45"/>
        <v>0</v>
      </c>
      <c r="BR89" s="214"/>
      <c r="BS89" s="11" t="str">
        <f>IF(ISBLANK('ÁREA MEJORA COMPETENCIAL'!R89),"",(IF(ISERROR('ÁREA MEJORA COMPETENCIAL'!R89),"",('ÁREA MEJORA COMPETENCIAL'!X89)*3.3333333)))</f>
        <v/>
      </c>
      <c r="BT89" s="5" t="str">
        <f>IF(ISBLANK('ÁREA MEJORA COMPETENCIAL'!R89),"",(MROUND(BS89,4)))</f>
        <v/>
      </c>
      <c r="BU89" s="8" t="str">
        <f>(IF('ÁREA MEJORA COMPETENCIAL'!X89=21,70,IF('ÁREA MEJORA COMPETENCIAL'!X89=20,66,IF('ÁREA MEJORA COMPETENCIAL'!X89=19,63,IF('ÁREA MEJORA COMPETENCIAL'!X89&lt;=2,"",BT89)))))</f>
        <v/>
      </c>
      <c r="BV89" s="26">
        <f t="shared" si="46"/>
        <v>0</v>
      </c>
      <c r="BW89" s="69" t="str">
        <f>IF(ISBLANK('ÁREA MEJORA COMPETENCIAL'!R89),"",IF(BU89="","",BV89-BU89))</f>
        <v/>
      </c>
      <c r="BX89" s="224" t="str">
        <f>IF(ISBLANK('ÁREA MEJORA COMPETENCIAL'!R89),"",IF(BU89="","VER RESULTADOS",BV89/BU89))</f>
        <v/>
      </c>
      <c r="BY89" s="135"/>
    </row>
    <row r="90" spans="1:77" s="99" customFormat="1" ht="18" customHeight="1" x14ac:dyDescent="0.3">
      <c r="A90" s="400" t="str">
        <f>IF(ISBLANK('ÁREA MEJORA COMPETENCIAL'!A90),"",'ÁREA MEJORA COMPETENCIAL'!A90:B90)</f>
        <v/>
      </c>
      <c r="B90" s="400"/>
      <c r="C90" s="181" t="str">
        <f>IF(ISBLANK('ÁREA MEJORA COMPETENCIAL'!C90),"",'ÁREA MEJORA COMPETENCIAL'!C90)</f>
        <v/>
      </c>
      <c r="D90" s="16" t="str">
        <f>IF(ISBLANK('ÁREA MEJORA COMPETENCIAL'!D90),"",'ÁREA MEJORA COMPETENCIAL'!D90)</f>
        <v/>
      </c>
      <c r="E90" s="68"/>
      <c r="F90" s="205"/>
      <c r="G90" s="205"/>
      <c r="H90" s="54"/>
      <c r="I90" s="54"/>
      <c r="J90" s="54"/>
      <c r="K90" s="24">
        <f t="shared" si="24"/>
        <v>0</v>
      </c>
      <c r="L90" s="54"/>
      <c r="M90" s="54"/>
      <c r="N90" s="213">
        <f t="shared" si="25"/>
        <v>0</v>
      </c>
      <c r="O90" s="54"/>
      <c r="P90" s="54"/>
      <c r="Q90" s="213">
        <f t="shared" si="26"/>
        <v>0</v>
      </c>
      <c r="R90" s="54"/>
      <c r="S90" s="54"/>
      <c r="T90" s="213">
        <f t="shared" si="27"/>
        <v>0</v>
      </c>
      <c r="U90" s="54"/>
      <c r="V90" s="54"/>
      <c r="W90" s="213">
        <f t="shared" si="28"/>
        <v>0</v>
      </c>
      <c r="X90" s="54"/>
      <c r="Y90" s="24">
        <f t="shared" si="29"/>
        <v>0</v>
      </c>
      <c r="Z90" s="54"/>
      <c r="AA90" s="54"/>
      <c r="AB90" s="213">
        <f t="shared" si="30"/>
        <v>0</v>
      </c>
      <c r="AC90" s="54"/>
      <c r="AD90" s="54"/>
      <c r="AE90" s="213">
        <f t="shared" si="31"/>
        <v>0</v>
      </c>
      <c r="AF90" s="54"/>
      <c r="AG90" s="54"/>
      <c r="AH90" s="213">
        <f t="shared" si="32"/>
        <v>0</v>
      </c>
      <c r="AI90" s="54"/>
      <c r="AJ90" s="54"/>
      <c r="AK90" s="213">
        <f t="shared" si="33"/>
        <v>0</v>
      </c>
      <c r="AL90" s="54"/>
      <c r="AM90" s="24">
        <f t="shared" si="34"/>
        <v>0</v>
      </c>
      <c r="AN90" s="54"/>
      <c r="AO90" s="54"/>
      <c r="AP90" s="213">
        <f t="shared" si="35"/>
        <v>0</v>
      </c>
      <c r="AQ90" s="54"/>
      <c r="AR90" s="54"/>
      <c r="AS90" s="213">
        <f t="shared" si="36"/>
        <v>0</v>
      </c>
      <c r="AT90" s="54"/>
      <c r="AU90" s="54"/>
      <c r="AV90" s="213">
        <f t="shared" si="37"/>
        <v>0</v>
      </c>
      <c r="AW90" s="54"/>
      <c r="AX90" s="54"/>
      <c r="AY90" s="213">
        <f t="shared" si="38"/>
        <v>0</v>
      </c>
      <c r="AZ90" s="54"/>
      <c r="BA90" s="24">
        <f t="shared" si="39"/>
        <v>0</v>
      </c>
      <c r="BB90" s="201"/>
      <c r="BC90" s="201"/>
      <c r="BD90" s="213">
        <f t="shared" si="40"/>
        <v>0</v>
      </c>
      <c r="BE90" s="201"/>
      <c r="BF90" s="201"/>
      <c r="BG90" s="213">
        <f t="shared" si="41"/>
        <v>0</v>
      </c>
      <c r="BH90" s="201"/>
      <c r="BI90" s="24">
        <f t="shared" si="42"/>
        <v>0</v>
      </c>
      <c r="BJ90" s="54"/>
      <c r="BK90" s="54"/>
      <c r="BL90" s="213">
        <f t="shared" si="43"/>
        <v>0</v>
      </c>
      <c r="BM90" s="54"/>
      <c r="BN90" s="54"/>
      <c r="BO90" s="213">
        <f t="shared" si="44"/>
        <v>0</v>
      </c>
      <c r="BP90" s="54"/>
      <c r="BQ90" s="25">
        <f t="shared" si="45"/>
        <v>0</v>
      </c>
      <c r="BR90" s="214"/>
      <c r="BS90" s="11" t="str">
        <f>IF(ISBLANK('ÁREA MEJORA COMPETENCIAL'!R90),"",(IF(ISERROR('ÁREA MEJORA COMPETENCIAL'!R90),"",('ÁREA MEJORA COMPETENCIAL'!X90)*3.3333333)))</f>
        <v/>
      </c>
      <c r="BT90" s="5" t="str">
        <f>IF(ISBLANK('ÁREA MEJORA COMPETENCIAL'!R90),"",(MROUND(BS90,4)))</f>
        <v/>
      </c>
      <c r="BU90" s="8" t="str">
        <f>(IF('ÁREA MEJORA COMPETENCIAL'!X90=21,70,IF('ÁREA MEJORA COMPETENCIAL'!X90=20,66,IF('ÁREA MEJORA COMPETENCIAL'!X90=19,63,IF('ÁREA MEJORA COMPETENCIAL'!X90&lt;=2,"",BT90)))))</f>
        <v/>
      </c>
      <c r="BV90" s="26">
        <f t="shared" si="46"/>
        <v>0</v>
      </c>
      <c r="BW90" s="69" t="str">
        <f>IF(ISBLANK('ÁREA MEJORA COMPETENCIAL'!R90),"",IF(BU90="","",BV90-BU90))</f>
        <v/>
      </c>
      <c r="BX90" s="224" t="str">
        <f>IF(ISBLANK('ÁREA MEJORA COMPETENCIAL'!R90),"",IF(BU90="","VER RESULTADOS",BV90/BU90))</f>
        <v/>
      </c>
      <c r="BY90" s="135"/>
    </row>
    <row r="91" spans="1:77" s="99" customFormat="1" ht="18" customHeight="1" x14ac:dyDescent="0.3">
      <c r="A91" s="400" t="str">
        <f>IF(ISBLANK('ÁREA MEJORA COMPETENCIAL'!A91),"",'ÁREA MEJORA COMPETENCIAL'!A91:B91)</f>
        <v/>
      </c>
      <c r="B91" s="400"/>
      <c r="C91" s="181" t="str">
        <f>IF(ISBLANK('ÁREA MEJORA COMPETENCIAL'!C91),"",'ÁREA MEJORA COMPETENCIAL'!C91)</f>
        <v/>
      </c>
      <c r="D91" s="16" t="str">
        <f>IF(ISBLANK('ÁREA MEJORA COMPETENCIAL'!D91),"",'ÁREA MEJORA COMPETENCIAL'!D91)</f>
        <v/>
      </c>
      <c r="E91" s="68"/>
      <c r="F91" s="205"/>
      <c r="G91" s="205"/>
      <c r="H91" s="54"/>
      <c r="I91" s="54"/>
      <c r="J91" s="54"/>
      <c r="K91" s="24">
        <f t="shared" si="24"/>
        <v>0</v>
      </c>
      <c r="L91" s="54"/>
      <c r="M91" s="54"/>
      <c r="N91" s="213">
        <f t="shared" si="25"/>
        <v>0</v>
      </c>
      <c r="O91" s="54"/>
      <c r="P91" s="54"/>
      <c r="Q91" s="213">
        <f t="shared" si="26"/>
        <v>0</v>
      </c>
      <c r="R91" s="54"/>
      <c r="S91" s="54"/>
      <c r="T91" s="213">
        <f t="shared" si="27"/>
        <v>0</v>
      </c>
      <c r="U91" s="54"/>
      <c r="V91" s="54"/>
      <c r="W91" s="213">
        <f t="shared" si="28"/>
        <v>0</v>
      </c>
      <c r="X91" s="54"/>
      <c r="Y91" s="24">
        <f t="shared" si="29"/>
        <v>0</v>
      </c>
      <c r="Z91" s="54"/>
      <c r="AA91" s="54"/>
      <c r="AB91" s="213">
        <f t="shared" si="30"/>
        <v>0</v>
      </c>
      <c r="AC91" s="54"/>
      <c r="AD91" s="54"/>
      <c r="AE91" s="213">
        <f t="shared" si="31"/>
        <v>0</v>
      </c>
      <c r="AF91" s="54"/>
      <c r="AG91" s="54"/>
      <c r="AH91" s="213">
        <f t="shared" si="32"/>
        <v>0</v>
      </c>
      <c r="AI91" s="54"/>
      <c r="AJ91" s="54"/>
      <c r="AK91" s="213">
        <f t="shared" si="33"/>
        <v>0</v>
      </c>
      <c r="AL91" s="54"/>
      <c r="AM91" s="24">
        <f t="shared" si="34"/>
        <v>0</v>
      </c>
      <c r="AN91" s="54"/>
      <c r="AO91" s="54"/>
      <c r="AP91" s="213">
        <f t="shared" si="35"/>
        <v>0</v>
      </c>
      <c r="AQ91" s="54"/>
      <c r="AR91" s="54"/>
      <c r="AS91" s="213">
        <f t="shared" si="36"/>
        <v>0</v>
      </c>
      <c r="AT91" s="54"/>
      <c r="AU91" s="54"/>
      <c r="AV91" s="213">
        <f t="shared" si="37"/>
        <v>0</v>
      </c>
      <c r="AW91" s="54"/>
      <c r="AX91" s="54"/>
      <c r="AY91" s="213">
        <f t="shared" si="38"/>
        <v>0</v>
      </c>
      <c r="AZ91" s="54"/>
      <c r="BA91" s="24">
        <f t="shared" si="39"/>
        <v>0</v>
      </c>
      <c r="BB91" s="201"/>
      <c r="BC91" s="201"/>
      <c r="BD91" s="213">
        <f t="shared" si="40"/>
        <v>0</v>
      </c>
      <c r="BE91" s="201"/>
      <c r="BF91" s="201"/>
      <c r="BG91" s="213">
        <f t="shared" si="41"/>
        <v>0</v>
      </c>
      <c r="BH91" s="201"/>
      <c r="BI91" s="24">
        <f t="shared" si="42"/>
        <v>0</v>
      </c>
      <c r="BJ91" s="54"/>
      <c r="BK91" s="54"/>
      <c r="BL91" s="213">
        <f t="shared" si="43"/>
        <v>0</v>
      </c>
      <c r="BM91" s="54"/>
      <c r="BN91" s="54"/>
      <c r="BO91" s="213">
        <f t="shared" si="44"/>
        <v>0</v>
      </c>
      <c r="BP91" s="54"/>
      <c r="BQ91" s="25">
        <f t="shared" si="45"/>
        <v>0</v>
      </c>
      <c r="BR91" s="214"/>
      <c r="BS91" s="11" t="str">
        <f>IF(ISBLANK('ÁREA MEJORA COMPETENCIAL'!R91),"",(IF(ISERROR('ÁREA MEJORA COMPETENCIAL'!R91),"",('ÁREA MEJORA COMPETENCIAL'!X91)*3.3333333)))</f>
        <v/>
      </c>
      <c r="BT91" s="5" t="str">
        <f>IF(ISBLANK('ÁREA MEJORA COMPETENCIAL'!R91),"",(MROUND(BS91,4)))</f>
        <v/>
      </c>
      <c r="BU91" s="8" t="str">
        <f>(IF('ÁREA MEJORA COMPETENCIAL'!X91=21,70,IF('ÁREA MEJORA COMPETENCIAL'!X91=20,66,IF('ÁREA MEJORA COMPETENCIAL'!X91=19,63,IF('ÁREA MEJORA COMPETENCIAL'!X91&lt;=2,"",BT91)))))</f>
        <v/>
      </c>
      <c r="BV91" s="26">
        <f t="shared" si="46"/>
        <v>0</v>
      </c>
      <c r="BW91" s="69" t="str">
        <f>IF(ISBLANK('ÁREA MEJORA COMPETENCIAL'!R91),"",IF(BU91="","",BV91-BU91))</f>
        <v/>
      </c>
      <c r="BX91" s="224" t="str">
        <f>IF(ISBLANK('ÁREA MEJORA COMPETENCIAL'!R91),"",IF(BU91="","VER RESULTADOS",BV91/BU91))</f>
        <v/>
      </c>
      <c r="BY91" s="135"/>
    </row>
    <row r="92" spans="1:77" s="99" customFormat="1" ht="18" customHeight="1" x14ac:dyDescent="0.3">
      <c r="A92" s="400" t="str">
        <f>IF(ISBLANK('ÁREA MEJORA COMPETENCIAL'!A92),"",'ÁREA MEJORA COMPETENCIAL'!A92:B92)</f>
        <v/>
      </c>
      <c r="B92" s="400"/>
      <c r="C92" s="181" t="str">
        <f>IF(ISBLANK('ÁREA MEJORA COMPETENCIAL'!C92),"",'ÁREA MEJORA COMPETENCIAL'!C92)</f>
        <v/>
      </c>
      <c r="D92" s="16" t="str">
        <f>IF(ISBLANK('ÁREA MEJORA COMPETENCIAL'!D92),"",'ÁREA MEJORA COMPETENCIAL'!D92)</f>
        <v/>
      </c>
      <c r="E92" s="68"/>
      <c r="F92" s="205"/>
      <c r="G92" s="205"/>
      <c r="H92" s="54"/>
      <c r="I92" s="54"/>
      <c r="J92" s="54"/>
      <c r="K92" s="24">
        <f t="shared" si="24"/>
        <v>0</v>
      </c>
      <c r="L92" s="54"/>
      <c r="M92" s="54"/>
      <c r="N92" s="213">
        <f t="shared" si="25"/>
        <v>0</v>
      </c>
      <c r="O92" s="54"/>
      <c r="P92" s="54"/>
      <c r="Q92" s="213">
        <f t="shared" si="26"/>
        <v>0</v>
      </c>
      <c r="R92" s="54"/>
      <c r="S92" s="54"/>
      <c r="T92" s="213">
        <f t="shared" si="27"/>
        <v>0</v>
      </c>
      <c r="U92" s="54"/>
      <c r="V92" s="54"/>
      <c r="W92" s="213">
        <f t="shared" si="28"/>
        <v>0</v>
      </c>
      <c r="X92" s="54"/>
      <c r="Y92" s="24">
        <f t="shared" si="29"/>
        <v>0</v>
      </c>
      <c r="Z92" s="54"/>
      <c r="AA92" s="54"/>
      <c r="AB92" s="213">
        <f t="shared" si="30"/>
        <v>0</v>
      </c>
      <c r="AC92" s="54"/>
      <c r="AD92" s="54"/>
      <c r="AE92" s="213">
        <f t="shared" si="31"/>
        <v>0</v>
      </c>
      <c r="AF92" s="54"/>
      <c r="AG92" s="54"/>
      <c r="AH92" s="213">
        <f t="shared" si="32"/>
        <v>0</v>
      </c>
      <c r="AI92" s="54"/>
      <c r="AJ92" s="54"/>
      <c r="AK92" s="213">
        <f t="shared" si="33"/>
        <v>0</v>
      </c>
      <c r="AL92" s="54"/>
      <c r="AM92" s="24">
        <f t="shared" si="34"/>
        <v>0</v>
      </c>
      <c r="AN92" s="54"/>
      <c r="AO92" s="54"/>
      <c r="AP92" s="213">
        <f t="shared" si="35"/>
        <v>0</v>
      </c>
      <c r="AQ92" s="54"/>
      <c r="AR92" s="54"/>
      <c r="AS92" s="213">
        <f t="shared" si="36"/>
        <v>0</v>
      </c>
      <c r="AT92" s="54"/>
      <c r="AU92" s="54"/>
      <c r="AV92" s="213">
        <f t="shared" si="37"/>
        <v>0</v>
      </c>
      <c r="AW92" s="54"/>
      <c r="AX92" s="54"/>
      <c r="AY92" s="213">
        <f t="shared" si="38"/>
        <v>0</v>
      </c>
      <c r="AZ92" s="54"/>
      <c r="BA92" s="24">
        <f t="shared" si="39"/>
        <v>0</v>
      </c>
      <c r="BB92" s="201"/>
      <c r="BC92" s="201"/>
      <c r="BD92" s="213">
        <f t="shared" si="40"/>
        <v>0</v>
      </c>
      <c r="BE92" s="201"/>
      <c r="BF92" s="201"/>
      <c r="BG92" s="213">
        <f t="shared" si="41"/>
        <v>0</v>
      </c>
      <c r="BH92" s="201"/>
      <c r="BI92" s="24">
        <f t="shared" si="42"/>
        <v>0</v>
      </c>
      <c r="BJ92" s="54"/>
      <c r="BK92" s="54"/>
      <c r="BL92" s="213">
        <f t="shared" si="43"/>
        <v>0</v>
      </c>
      <c r="BM92" s="54"/>
      <c r="BN92" s="54"/>
      <c r="BO92" s="213">
        <f t="shared" si="44"/>
        <v>0</v>
      </c>
      <c r="BP92" s="54"/>
      <c r="BQ92" s="25">
        <f t="shared" si="45"/>
        <v>0</v>
      </c>
      <c r="BR92" s="214"/>
      <c r="BS92" s="11" t="str">
        <f>IF(ISBLANK('ÁREA MEJORA COMPETENCIAL'!R92),"",(IF(ISERROR('ÁREA MEJORA COMPETENCIAL'!R92),"",('ÁREA MEJORA COMPETENCIAL'!X92)*3.3333333)))</f>
        <v/>
      </c>
      <c r="BT92" s="5" t="str">
        <f>IF(ISBLANK('ÁREA MEJORA COMPETENCIAL'!R92),"",(MROUND(BS92,4)))</f>
        <v/>
      </c>
      <c r="BU92" s="8" t="str">
        <f>(IF('ÁREA MEJORA COMPETENCIAL'!X92=21,70,IF('ÁREA MEJORA COMPETENCIAL'!X92=20,66,IF('ÁREA MEJORA COMPETENCIAL'!X92=19,63,IF('ÁREA MEJORA COMPETENCIAL'!X92&lt;=2,"",BT92)))))</f>
        <v/>
      </c>
      <c r="BV92" s="26">
        <f t="shared" si="46"/>
        <v>0</v>
      </c>
      <c r="BW92" s="69" t="str">
        <f>IF(ISBLANK('ÁREA MEJORA COMPETENCIAL'!R92),"",IF(BU92="","",BV92-BU92))</f>
        <v/>
      </c>
      <c r="BX92" s="224" t="str">
        <f>IF(ISBLANK('ÁREA MEJORA COMPETENCIAL'!R92),"",IF(BU92="","VER RESULTADOS",BV92/BU92))</f>
        <v/>
      </c>
      <c r="BY92" s="135"/>
    </row>
    <row r="93" spans="1:77" s="99" customFormat="1" ht="18" customHeight="1" x14ac:dyDescent="0.3">
      <c r="A93" s="400" t="str">
        <f>IF(ISBLANK('ÁREA MEJORA COMPETENCIAL'!A93),"",'ÁREA MEJORA COMPETENCIAL'!A93:B93)</f>
        <v/>
      </c>
      <c r="B93" s="400"/>
      <c r="C93" s="181" t="str">
        <f>IF(ISBLANK('ÁREA MEJORA COMPETENCIAL'!C93),"",'ÁREA MEJORA COMPETENCIAL'!C93)</f>
        <v/>
      </c>
      <c r="D93" s="16" t="str">
        <f>IF(ISBLANK('ÁREA MEJORA COMPETENCIAL'!D93),"",'ÁREA MEJORA COMPETENCIAL'!D93)</f>
        <v/>
      </c>
      <c r="E93" s="68"/>
      <c r="F93" s="205"/>
      <c r="G93" s="205"/>
      <c r="H93" s="54"/>
      <c r="I93" s="54"/>
      <c r="J93" s="54"/>
      <c r="K93" s="24">
        <f t="shared" si="24"/>
        <v>0</v>
      </c>
      <c r="L93" s="54"/>
      <c r="M93" s="54"/>
      <c r="N93" s="213">
        <f t="shared" si="25"/>
        <v>0</v>
      </c>
      <c r="O93" s="54"/>
      <c r="P93" s="54"/>
      <c r="Q93" s="213">
        <f t="shared" si="26"/>
        <v>0</v>
      </c>
      <c r="R93" s="54"/>
      <c r="S93" s="54"/>
      <c r="T93" s="213">
        <f t="shared" si="27"/>
        <v>0</v>
      </c>
      <c r="U93" s="54"/>
      <c r="V93" s="54"/>
      <c r="W93" s="213">
        <f t="shared" si="28"/>
        <v>0</v>
      </c>
      <c r="X93" s="54"/>
      <c r="Y93" s="24">
        <f t="shared" si="29"/>
        <v>0</v>
      </c>
      <c r="Z93" s="54"/>
      <c r="AA93" s="54"/>
      <c r="AB93" s="213">
        <f t="shared" si="30"/>
        <v>0</v>
      </c>
      <c r="AC93" s="54"/>
      <c r="AD93" s="54"/>
      <c r="AE93" s="213">
        <f t="shared" si="31"/>
        <v>0</v>
      </c>
      <c r="AF93" s="54"/>
      <c r="AG93" s="54"/>
      <c r="AH93" s="213">
        <f t="shared" si="32"/>
        <v>0</v>
      </c>
      <c r="AI93" s="54"/>
      <c r="AJ93" s="54"/>
      <c r="AK93" s="213">
        <f t="shared" si="33"/>
        <v>0</v>
      </c>
      <c r="AL93" s="54"/>
      <c r="AM93" s="24">
        <f t="shared" si="34"/>
        <v>0</v>
      </c>
      <c r="AN93" s="54"/>
      <c r="AO93" s="54"/>
      <c r="AP93" s="213">
        <f t="shared" si="35"/>
        <v>0</v>
      </c>
      <c r="AQ93" s="54"/>
      <c r="AR93" s="54"/>
      <c r="AS93" s="213">
        <f t="shared" si="36"/>
        <v>0</v>
      </c>
      <c r="AT93" s="54"/>
      <c r="AU93" s="54"/>
      <c r="AV93" s="213">
        <f t="shared" si="37"/>
        <v>0</v>
      </c>
      <c r="AW93" s="54"/>
      <c r="AX93" s="54"/>
      <c r="AY93" s="213">
        <f t="shared" si="38"/>
        <v>0</v>
      </c>
      <c r="AZ93" s="54"/>
      <c r="BA93" s="24">
        <f t="shared" si="39"/>
        <v>0</v>
      </c>
      <c r="BB93" s="201"/>
      <c r="BC93" s="201"/>
      <c r="BD93" s="213">
        <f t="shared" si="40"/>
        <v>0</v>
      </c>
      <c r="BE93" s="201"/>
      <c r="BF93" s="201"/>
      <c r="BG93" s="213">
        <f t="shared" si="41"/>
        <v>0</v>
      </c>
      <c r="BH93" s="201"/>
      <c r="BI93" s="24">
        <f t="shared" si="42"/>
        <v>0</v>
      </c>
      <c r="BJ93" s="54"/>
      <c r="BK93" s="54"/>
      <c r="BL93" s="213">
        <f t="shared" si="43"/>
        <v>0</v>
      </c>
      <c r="BM93" s="54"/>
      <c r="BN93" s="54"/>
      <c r="BO93" s="213">
        <f t="shared" si="44"/>
        <v>0</v>
      </c>
      <c r="BP93" s="54"/>
      <c r="BQ93" s="25">
        <f t="shared" si="45"/>
        <v>0</v>
      </c>
      <c r="BR93" s="214"/>
      <c r="BS93" s="11" t="str">
        <f>IF(ISBLANK('ÁREA MEJORA COMPETENCIAL'!R93),"",(IF(ISERROR('ÁREA MEJORA COMPETENCIAL'!R93),"",('ÁREA MEJORA COMPETENCIAL'!X93)*3.3333333)))</f>
        <v/>
      </c>
      <c r="BT93" s="5" t="str">
        <f>IF(ISBLANK('ÁREA MEJORA COMPETENCIAL'!R93),"",(MROUND(BS93,4)))</f>
        <v/>
      </c>
      <c r="BU93" s="8" t="str">
        <f>(IF('ÁREA MEJORA COMPETENCIAL'!X93=21,70,IF('ÁREA MEJORA COMPETENCIAL'!X93=20,66,IF('ÁREA MEJORA COMPETENCIAL'!X93=19,63,IF('ÁREA MEJORA COMPETENCIAL'!X93&lt;=2,"",BT93)))))</f>
        <v/>
      </c>
      <c r="BV93" s="26">
        <f t="shared" si="46"/>
        <v>0</v>
      </c>
      <c r="BW93" s="69" t="str">
        <f>IF(ISBLANK('ÁREA MEJORA COMPETENCIAL'!R93),"",IF(BU93="","",BV93-BU93))</f>
        <v/>
      </c>
      <c r="BX93" s="224" t="str">
        <f>IF(ISBLANK('ÁREA MEJORA COMPETENCIAL'!R93),"",IF(BU93="","VER RESULTADOS",BV93/BU93))</f>
        <v/>
      </c>
      <c r="BY93" s="135"/>
    </row>
    <row r="94" spans="1:77" s="99" customFormat="1" ht="18" customHeight="1" x14ac:dyDescent="0.3">
      <c r="A94" s="400" t="str">
        <f>IF(ISBLANK('ÁREA MEJORA COMPETENCIAL'!A94),"",'ÁREA MEJORA COMPETENCIAL'!A94:B94)</f>
        <v/>
      </c>
      <c r="B94" s="400"/>
      <c r="C94" s="181" t="str">
        <f>IF(ISBLANK('ÁREA MEJORA COMPETENCIAL'!C94),"",'ÁREA MEJORA COMPETENCIAL'!C94)</f>
        <v/>
      </c>
      <c r="D94" s="16" t="str">
        <f>IF(ISBLANK('ÁREA MEJORA COMPETENCIAL'!D94),"",'ÁREA MEJORA COMPETENCIAL'!D94)</f>
        <v/>
      </c>
      <c r="E94" s="68"/>
      <c r="F94" s="205"/>
      <c r="G94" s="205"/>
      <c r="H94" s="54"/>
      <c r="I94" s="54"/>
      <c r="J94" s="54"/>
      <c r="K94" s="24">
        <f t="shared" si="24"/>
        <v>0</v>
      </c>
      <c r="L94" s="54"/>
      <c r="M94" s="54"/>
      <c r="N94" s="213">
        <f t="shared" si="25"/>
        <v>0</v>
      </c>
      <c r="O94" s="54"/>
      <c r="P94" s="54"/>
      <c r="Q94" s="213">
        <f t="shared" si="26"/>
        <v>0</v>
      </c>
      <c r="R94" s="54"/>
      <c r="S94" s="54"/>
      <c r="T94" s="213">
        <f t="shared" si="27"/>
        <v>0</v>
      </c>
      <c r="U94" s="54"/>
      <c r="V94" s="54"/>
      <c r="W94" s="213">
        <f t="shared" si="28"/>
        <v>0</v>
      </c>
      <c r="X94" s="54"/>
      <c r="Y94" s="24">
        <f t="shared" si="29"/>
        <v>0</v>
      </c>
      <c r="Z94" s="54"/>
      <c r="AA94" s="54"/>
      <c r="AB94" s="213">
        <f t="shared" si="30"/>
        <v>0</v>
      </c>
      <c r="AC94" s="54"/>
      <c r="AD94" s="54"/>
      <c r="AE94" s="213">
        <f t="shared" si="31"/>
        <v>0</v>
      </c>
      <c r="AF94" s="54"/>
      <c r="AG94" s="54"/>
      <c r="AH94" s="213">
        <f t="shared" si="32"/>
        <v>0</v>
      </c>
      <c r="AI94" s="54"/>
      <c r="AJ94" s="54"/>
      <c r="AK94" s="213">
        <f t="shared" si="33"/>
        <v>0</v>
      </c>
      <c r="AL94" s="54"/>
      <c r="AM94" s="24">
        <f t="shared" si="34"/>
        <v>0</v>
      </c>
      <c r="AN94" s="54"/>
      <c r="AO94" s="54"/>
      <c r="AP94" s="213">
        <f t="shared" si="35"/>
        <v>0</v>
      </c>
      <c r="AQ94" s="54"/>
      <c r="AR94" s="54"/>
      <c r="AS94" s="213">
        <f t="shared" si="36"/>
        <v>0</v>
      </c>
      <c r="AT94" s="54"/>
      <c r="AU94" s="54"/>
      <c r="AV94" s="213">
        <f t="shared" si="37"/>
        <v>0</v>
      </c>
      <c r="AW94" s="54"/>
      <c r="AX94" s="54"/>
      <c r="AY94" s="213">
        <f t="shared" si="38"/>
        <v>0</v>
      </c>
      <c r="AZ94" s="54"/>
      <c r="BA94" s="24">
        <f t="shared" si="39"/>
        <v>0</v>
      </c>
      <c r="BB94" s="201"/>
      <c r="BC94" s="201"/>
      <c r="BD94" s="213">
        <f t="shared" si="40"/>
        <v>0</v>
      </c>
      <c r="BE94" s="201"/>
      <c r="BF94" s="201"/>
      <c r="BG94" s="213">
        <f t="shared" si="41"/>
        <v>0</v>
      </c>
      <c r="BH94" s="201"/>
      <c r="BI94" s="24">
        <f t="shared" si="42"/>
        <v>0</v>
      </c>
      <c r="BJ94" s="54"/>
      <c r="BK94" s="54"/>
      <c r="BL94" s="213">
        <f t="shared" si="43"/>
        <v>0</v>
      </c>
      <c r="BM94" s="54"/>
      <c r="BN94" s="54"/>
      <c r="BO94" s="213">
        <f t="shared" si="44"/>
        <v>0</v>
      </c>
      <c r="BP94" s="54"/>
      <c r="BQ94" s="25">
        <f t="shared" si="45"/>
        <v>0</v>
      </c>
      <c r="BR94" s="214"/>
      <c r="BS94" s="11" t="str">
        <f>IF(ISBLANK('ÁREA MEJORA COMPETENCIAL'!R94),"",(IF(ISERROR('ÁREA MEJORA COMPETENCIAL'!R94),"",('ÁREA MEJORA COMPETENCIAL'!X94)*3.3333333)))</f>
        <v/>
      </c>
      <c r="BT94" s="5" t="str">
        <f>IF(ISBLANK('ÁREA MEJORA COMPETENCIAL'!R94),"",(MROUND(BS94,4)))</f>
        <v/>
      </c>
      <c r="BU94" s="8" t="str">
        <f>(IF('ÁREA MEJORA COMPETENCIAL'!X94=21,70,IF('ÁREA MEJORA COMPETENCIAL'!X94=20,66,IF('ÁREA MEJORA COMPETENCIAL'!X94=19,63,IF('ÁREA MEJORA COMPETENCIAL'!X94&lt;=2,"",BT94)))))</f>
        <v/>
      </c>
      <c r="BV94" s="26">
        <f t="shared" si="46"/>
        <v>0</v>
      </c>
      <c r="BW94" s="69" t="str">
        <f>IF(ISBLANK('ÁREA MEJORA COMPETENCIAL'!R94),"",IF(BU94="","",BV94-BU94))</f>
        <v/>
      </c>
      <c r="BX94" s="224" t="str">
        <f>IF(ISBLANK('ÁREA MEJORA COMPETENCIAL'!R94),"",IF(BU94="","VER RESULTADOS",BV94/BU94))</f>
        <v/>
      </c>
      <c r="BY94" s="135"/>
    </row>
    <row r="95" spans="1:77" s="99" customFormat="1" ht="18" customHeight="1" x14ac:dyDescent="0.3">
      <c r="A95" s="400" t="str">
        <f>IF(ISBLANK('ÁREA MEJORA COMPETENCIAL'!A95),"",'ÁREA MEJORA COMPETENCIAL'!A95:B95)</f>
        <v/>
      </c>
      <c r="B95" s="400"/>
      <c r="C95" s="181" t="str">
        <f>IF(ISBLANK('ÁREA MEJORA COMPETENCIAL'!C95),"",'ÁREA MEJORA COMPETENCIAL'!C95)</f>
        <v/>
      </c>
      <c r="D95" s="16" t="str">
        <f>IF(ISBLANK('ÁREA MEJORA COMPETENCIAL'!D95),"",'ÁREA MEJORA COMPETENCIAL'!D95)</f>
        <v/>
      </c>
      <c r="E95" s="68"/>
      <c r="F95" s="205"/>
      <c r="G95" s="205"/>
      <c r="H95" s="54"/>
      <c r="I95" s="54"/>
      <c r="J95" s="54"/>
      <c r="K95" s="24">
        <f t="shared" si="24"/>
        <v>0</v>
      </c>
      <c r="L95" s="54"/>
      <c r="M95" s="54"/>
      <c r="N95" s="213">
        <f t="shared" si="25"/>
        <v>0</v>
      </c>
      <c r="O95" s="54"/>
      <c r="P95" s="54"/>
      <c r="Q95" s="213">
        <f t="shared" si="26"/>
        <v>0</v>
      </c>
      <c r="R95" s="54"/>
      <c r="S95" s="54"/>
      <c r="T95" s="213">
        <f t="shared" si="27"/>
        <v>0</v>
      </c>
      <c r="U95" s="54"/>
      <c r="V95" s="54"/>
      <c r="W95" s="213">
        <f t="shared" si="28"/>
        <v>0</v>
      </c>
      <c r="X95" s="54"/>
      <c r="Y95" s="24">
        <f t="shared" si="29"/>
        <v>0</v>
      </c>
      <c r="Z95" s="54"/>
      <c r="AA95" s="54"/>
      <c r="AB95" s="213">
        <f t="shared" si="30"/>
        <v>0</v>
      </c>
      <c r="AC95" s="54"/>
      <c r="AD95" s="54"/>
      <c r="AE95" s="213">
        <f t="shared" si="31"/>
        <v>0</v>
      </c>
      <c r="AF95" s="54"/>
      <c r="AG95" s="54"/>
      <c r="AH95" s="213">
        <f t="shared" si="32"/>
        <v>0</v>
      </c>
      <c r="AI95" s="54"/>
      <c r="AJ95" s="54"/>
      <c r="AK95" s="213">
        <f t="shared" si="33"/>
        <v>0</v>
      </c>
      <c r="AL95" s="54"/>
      <c r="AM95" s="24">
        <f t="shared" si="34"/>
        <v>0</v>
      </c>
      <c r="AN95" s="54"/>
      <c r="AO95" s="54"/>
      <c r="AP95" s="213">
        <f t="shared" si="35"/>
        <v>0</v>
      </c>
      <c r="AQ95" s="54"/>
      <c r="AR95" s="54"/>
      <c r="AS95" s="213">
        <f t="shared" si="36"/>
        <v>0</v>
      </c>
      <c r="AT95" s="54"/>
      <c r="AU95" s="54"/>
      <c r="AV95" s="213">
        <f t="shared" si="37"/>
        <v>0</v>
      </c>
      <c r="AW95" s="54"/>
      <c r="AX95" s="54"/>
      <c r="AY95" s="213">
        <f t="shared" si="38"/>
        <v>0</v>
      </c>
      <c r="AZ95" s="54"/>
      <c r="BA95" s="24">
        <f t="shared" si="39"/>
        <v>0</v>
      </c>
      <c r="BB95" s="201"/>
      <c r="BC95" s="201"/>
      <c r="BD95" s="213">
        <f t="shared" si="40"/>
        <v>0</v>
      </c>
      <c r="BE95" s="201"/>
      <c r="BF95" s="201"/>
      <c r="BG95" s="213">
        <f t="shared" si="41"/>
        <v>0</v>
      </c>
      <c r="BH95" s="201"/>
      <c r="BI95" s="24">
        <f t="shared" si="42"/>
        <v>0</v>
      </c>
      <c r="BJ95" s="54"/>
      <c r="BK95" s="54"/>
      <c r="BL95" s="213">
        <f t="shared" si="43"/>
        <v>0</v>
      </c>
      <c r="BM95" s="54"/>
      <c r="BN95" s="54"/>
      <c r="BO95" s="213">
        <f t="shared" si="44"/>
        <v>0</v>
      </c>
      <c r="BP95" s="54"/>
      <c r="BQ95" s="25">
        <f t="shared" si="45"/>
        <v>0</v>
      </c>
      <c r="BR95" s="214"/>
      <c r="BS95" s="11" t="str">
        <f>IF(ISBLANK('ÁREA MEJORA COMPETENCIAL'!R95),"",(IF(ISERROR('ÁREA MEJORA COMPETENCIAL'!R95),"",('ÁREA MEJORA COMPETENCIAL'!X95)*3.3333333)))</f>
        <v/>
      </c>
      <c r="BT95" s="5" t="str">
        <f>IF(ISBLANK('ÁREA MEJORA COMPETENCIAL'!R95),"",(MROUND(BS95,4)))</f>
        <v/>
      </c>
      <c r="BU95" s="8" t="str">
        <f>(IF('ÁREA MEJORA COMPETENCIAL'!X95=21,70,IF('ÁREA MEJORA COMPETENCIAL'!X95=20,66,IF('ÁREA MEJORA COMPETENCIAL'!X95=19,63,IF('ÁREA MEJORA COMPETENCIAL'!X95&lt;=2,"",BT95)))))</f>
        <v/>
      </c>
      <c r="BV95" s="26">
        <f t="shared" si="46"/>
        <v>0</v>
      </c>
      <c r="BW95" s="69" t="str">
        <f>IF(ISBLANK('ÁREA MEJORA COMPETENCIAL'!R95),"",IF(BU95="","",BV95-BU95))</f>
        <v/>
      </c>
      <c r="BX95" s="224" t="str">
        <f>IF(ISBLANK('ÁREA MEJORA COMPETENCIAL'!R95),"",IF(BU95="","VER RESULTADOS",BV95/BU95))</f>
        <v/>
      </c>
      <c r="BY95" s="135"/>
    </row>
    <row r="96" spans="1:77" s="99" customFormat="1" ht="18" customHeight="1" x14ac:dyDescent="0.3">
      <c r="A96" s="400" t="str">
        <f>IF(ISBLANK('ÁREA MEJORA COMPETENCIAL'!A96),"",'ÁREA MEJORA COMPETENCIAL'!A96:B96)</f>
        <v/>
      </c>
      <c r="B96" s="400"/>
      <c r="C96" s="181" t="str">
        <f>IF(ISBLANK('ÁREA MEJORA COMPETENCIAL'!C96),"",'ÁREA MEJORA COMPETENCIAL'!C96)</f>
        <v/>
      </c>
      <c r="D96" s="16" t="str">
        <f>IF(ISBLANK('ÁREA MEJORA COMPETENCIAL'!D96),"",'ÁREA MEJORA COMPETENCIAL'!D96)</f>
        <v/>
      </c>
      <c r="E96" s="68"/>
      <c r="F96" s="205"/>
      <c r="G96" s="205"/>
      <c r="H96" s="54"/>
      <c r="I96" s="54"/>
      <c r="J96" s="54"/>
      <c r="K96" s="24">
        <f t="shared" si="24"/>
        <v>0</v>
      </c>
      <c r="L96" s="54"/>
      <c r="M96" s="54"/>
      <c r="N96" s="213">
        <f t="shared" si="25"/>
        <v>0</v>
      </c>
      <c r="O96" s="54"/>
      <c r="P96" s="54"/>
      <c r="Q96" s="213">
        <f t="shared" si="26"/>
        <v>0</v>
      </c>
      <c r="R96" s="54"/>
      <c r="S96" s="54"/>
      <c r="T96" s="213">
        <f t="shared" si="27"/>
        <v>0</v>
      </c>
      <c r="U96" s="54"/>
      <c r="V96" s="54"/>
      <c r="W96" s="213">
        <f t="shared" si="28"/>
        <v>0</v>
      </c>
      <c r="X96" s="54"/>
      <c r="Y96" s="24">
        <f t="shared" si="29"/>
        <v>0</v>
      </c>
      <c r="Z96" s="54"/>
      <c r="AA96" s="54"/>
      <c r="AB96" s="213">
        <f t="shared" si="30"/>
        <v>0</v>
      </c>
      <c r="AC96" s="54"/>
      <c r="AD96" s="54"/>
      <c r="AE96" s="213">
        <f t="shared" si="31"/>
        <v>0</v>
      </c>
      <c r="AF96" s="54"/>
      <c r="AG96" s="54"/>
      <c r="AH96" s="213">
        <f t="shared" si="32"/>
        <v>0</v>
      </c>
      <c r="AI96" s="54"/>
      <c r="AJ96" s="54"/>
      <c r="AK96" s="213">
        <f t="shared" si="33"/>
        <v>0</v>
      </c>
      <c r="AL96" s="54"/>
      <c r="AM96" s="24">
        <f t="shared" si="34"/>
        <v>0</v>
      </c>
      <c r="AN96" s="54"/>
      <c r="AO96" s="54"/>
      <c r="AP96" s="213">
        <f t="shared" si="35"/>
        <v>0</v>
      </c>
      <c r="AQ96" s="54"/>
      <c r="AR96" s="54"/>
      <c r="AS96" s="213">
        <f t="shared" si="36"/>
        <v>0</v>
      </c>
      <c r="AT96" s="54"/>
      <c r="AU96" s="54"/>
      <c r="AV96" s="213">
        <f t="shared" si="37"/>
        <v>0</v>
      </c>
      <c r="AW96" s="54"/>
      <c r="AX96" s="54"/>
      <c r="AY96" s="213">
        <f t="shared" si="38"/>
        <v>0</v>
      </c>
      <c r="AZ96" s="54"/>
      <c r="BA96" s="24">
        <f t="shared" si="39"/>
        <v>0</v>
      </c>
      <c r="BB96" s="201"/>
      <c r="BC96" s="201"/>
      <c r="BD96" s="213">
        <f t="shared" si="40"/>
        <v>0</v>
      </c>
      <c r="BE96" s="201"/>
      <c r="BF96" s="201"/>
      <c r="BG96" s="213">
        <f t="shared" si="41"/>
        <v>0</v>
      </c>
      <c r="BH96" s="201"/>
      <c r="BI96" s="24">
        <f t="shared" si="42"/>
        <v>0</v>
      </c>
      <c r="BJ96" s="54"/>
      <c r="BK96" s="54"/>
      <c r="BL96" s="213">
        <f t="shared" si="43"/>
        <v>0</v>
      </c>
      <c r="BM96" s="54"/>
      <c r="BN96" s="54"/>
      <c r="BO96" s="213">
        <f t="shared" si="44"/>
        <v>0</v>
      </c>
      <c r="BP96" s="54"/>
      <c r="BQ96" s="25">
        <f t="shared" si="45"/>
        <v>0</v>
      </c>
      <c r="BR96" s="214"/>
      <c r="BS96" s="11" t="str">
        <f>IF(ISBLANK('ÁREA MEJORA COMPETENCIAL'!R96),"",(IF(ISERROR('ÁREA MEJORA COMPETENCIAL'!R96),"",('ÁREA MEJORA COMPETENCIAL'!X96)*3.3333333)))</f>
        <v/>
      </c>
      <c r="BT96" s="5" t="str">
        <f>IF(ISBLANK('ÁREA MEJORA COMPETENCIAL'!R96),"",(MROUND(BS96,4)))</f>
        <v/>
      </c>
      <c r="BU96" s="8" t="str">
        <f>(IF('ÁREA MEJORA COMPETENCIAL'!X96=21,70,IF('ÁREA MEJORA COMPETENCIAL'!X96=20,66,IF('ÁREA MEJORA COMPETENCIAL'!X96=19,63,IF('ÁREA MEJORA COMPETENCIAL'!X96&lt;=2,"",BT96)))))</f>
        <v/>
      </c>
      <c r="BV96" s="26">
        <f t="shared" si="46"/>
        <v>0</v>
      </c>
      <c r="BW96" s="69" t="str">
        <f>IF(ISBLANK('ÁREA MEJORA COMPETENCIAL'!R96),"",IF(BU96="","",BV96-BU96))</f>
        <v/>
      </c>
      <c r="BX96" s="224" t="str">
        <f>IF(ISBLANK('ÁREA MEJORA COMPETENCIAL'!R96),"",IF(BU96="","VER RESULTADOS",BV96/BU96))</f>
        <v/>
      </c>
      <c r="BY96" s="135"/>
    </row>
    <row r="97" spans="1:77" s="99" customFormat="1" ht="18" customHeight="1" x14ac:dyDescent="0.3">
      <c r="A97" s="400" t="str">
        <f>IF(ISBLANK('ÁREA MEJORA COMPETENCIAL'!A97),"",'ÁREA MEJORA COMPETENCIAL'!A97:B97)</f>
        <v/>
      </c>
      <c r="B97" s="400"/>
      <c r="C97" s="181" t="str">
        <f>IF(ISBLANK('ÁREA MEJORA COMPETENCIAL'!C97),"",'ÁREA MEJORA COMPETENCIAL'!C97)</f>
        <v/>
      </c>
      <c r="D97" s="16" t="str">
        <f>IF(ISBLANK('ÁREA MEJORA COMPETENCIAL'!D97),"",'ÁREA MEJORA COMPETENCIAL'!D97)</f>
        <v/>
      </c>
      <c r="E97" s="68"/>
      <c r="F97" s="205"/>
      <c r="G97" s="205"/>
      <c r="H97" s="54"/>
      <c r="I97" s="54"/>
      <c r="J97" s="54"/>
      <c r="K97" s="24">
        <f t="shared" si="24"/>
        <v>0</v>
      </c>
      <c r="L97" s="54"/>
      <c r="M97" s="54"/>
      <c r="N97" s="213">
        <f t="shared" si="25"/>
        <v>0</v>
      </c>
      <c r="O97" s="54"/>
      <c r="P97" s="54"/>
      <c r="Q97" s="213">
        <f t="shared" si="26"/>
        <v>0</v>
      </c>
      <c r="R97" s="54"/>
      <c r="S97" s="54"/>
      <c r="T97" s="213">
        <f t="shared" si="27"/>
        <v>0</v>
      </c>
      <c r="U97" s="54"/>
      <c r="V97" s="54"/>
      <c r="W97" s="213">
        <f t="shared" si="28"/>
        <v>0</v>
      </c>
      <c r="X97" s="54"/>
      <c r="Y97" s="24">
        <f t="shared" si="29"/>
        <v>0</v>
      </c>
      <c r="Z97" s="54"/>
      <c r="AA97" s="54"/>
      <c r="AB97" s="213">
        <f t="shared" si="30"/>
        <v>0</v>
      </c>
      <c r="AC97" s="54"/>
      <c r="AD97" s="54"/>
      <c r="AE97" s="213">
        <f t="shared" si="31"/>
        <v>0</v>
      </c>
      <c r="AF97" s="54"/>
      <c r="AG97" s="54"/>
      <c r="AH97" s="213">
        <f t="shared" si="32"/>
        <v>0</v>
      </c>
      <c r="AI97" s="54"/>
      <c r="AJ97" s="54"/>
      <c r="AK97" s="213">
        <f t="shared" si="33"/>
        <v>0</v>
      </c>
      <c r="AL97" s="54"/>
      <c r="AM97" s="24">
        <f t="shared" si="34"/>
        <v>0</v>
      </c>
      <c r="AN97" s="54"/>
      <c r="AO97" s="54"/>
      <c r="AP97" s="213">
        <f t="shared" si="35"/>
        <v>0</v>
      </c>
      <c r="AQ97" s="54"/>
      <c r="AR97" s="54"/>
      <c r="AS97" s="213">
        <f t="shared" si="36"/>
        <v>0</v>
      </c>
      <c r="AT97" s="54"/>
      <c r="AU97" s="54"/>
      <c r="AV97" s="213">
        <f t="shared" si="37"/>
        <v>0</v>
      </c>
      <c r="AW97" s="54"/>
      <c r="AX97" s="54"/>
      <c r="AY97" s="213">
        <f t="shared" si="38"/>
        <v>0</v>
      </c>
      <c r="AZ97" s="54"/>
      <c r="BA97" s="24">
        <f t="shared" si="39"/>
        <v>0</v>
      </c>
      <c r="BB97" s="201"/>
      <c r="BC97" s="201"/>
      <c r="BD97" s="213">
        <f t="shared" si="40"/>
        <v>0</v>
      </c>
      <c r="BE97" s="201"/>
      <c r="BF97" s="201"/>
      <c r="BG97" s="213">
        <f t="shared" si="41"/>
        <v>0</v>
      </c>
      <c r="BH97" s="201"/>
      <c r="BI97" s="24">
        <f t="shared" si="42"/>
        <v>0</v>
      </c>
      <c r="BJ97" s="54"/>
      <c r="BK97" s="54"/>
      <c r="BL97" s="213">
        <f t="shared" si="43"/>
        <v>0</v>
      </c>
      <c r="BM97" s="54"/>
      <c r="BN97" s="54"/>
      <c r="BO97" s="213">
        <f t="shared" si="44"/>
        <v>0</v>
      </c>
      <c r="BP97" s="54"/>
      <c r="BQ97" s="25">
        <f t="shared" si="45"/>
        <v>0</v>
      </c>
      <c r="BR97" s="214"/>
      <c r="BS97" s="11" t="str">
        <f>IF(ISBLANK('ÁREA MEJORA COMPETENCIAL'!R97),"",(IF(ISERROR('ÁREA MEJORA COMPETENCIAL'!R97),"",('ÁREA MEJORA COMPETENCIAL'!X97)*3.3333333)))</f>
        <v/>
      </c>
      <c r="BT97" s="5" t="str">
        <f>IF(ISBLANK('ÁREA MEJORA COMPETENCIAL'!R97),"",(MROUND(BS97,4)))</f>
        <v/>
      </c>
      <c r="BU97" s="8" t="str">
        <f>(IF('ÁREA MEJORA COMPETENCIAL'!X97=21,70,IF('ÁREA MEJORA COMPETENCIAL'!X97=20,66,IF('ÁREA MEJORA COMPETENCIAL'!X97=19,63,IF('ÁREA MEJORA COMPETENCIAL'!X97&lt;=2,"",BT97)))))</f>
        <v/>
      </c>
      <c r="BV97" s="26">
        <f t="shared" si="46"/>
        <v>0</v>
      </c>
      <c r="BW97" s="69" t="str">
        <f>IF(ISBLANK('ÁREA MEJORA COMPETENCIAL'!R97),"",IF(BU97="","",BV97-BU97))</f>
        <v/>
      </c>
      <c r="BX97" s="224" t="str">
        <f>IF(ISBLANK('ÁREA MEJORA COMPETENCIAL'!R97),"",IF(BU97="","VER RESULTADOS",BV97/BU97))</f>
        <v/>
      </c>
      <c r="BY97" s="135"/>
    </row>
    <row r="98" spans="1:77" s="99" customFormat="1" ht="18" customHeight="1" x14ac:dyDescent="0.3">
      <c r="A98" s="400" t="str">
        <f>IF(ISBLANK('ÁREA MEJORA COMPETENCIAL'!A98),"",'ÁREA MEJORA COMPETENCIAL'!A98:B98)</f>
        <v/>
      </c>
      <c r="B98" s="400"/>
      <c r="C98" s="181" t="str">
        <f>IF(ISBLANK('ÁREA MEJORA COMPETENCIAL'!C98),"",'ÁREA MEJORA COMPETENCIAL'!C98)</f>
        <v/>
      </c>
      <c r="D98" s="16" t="str">
        <f>IF(ISBLANK('ÁREA MEJORA COMPETENCIAL'!D98),"",'ÁREA MEJORA COMPETENCIAL'!D98)</f>
        <v/>
      </c>
      <c r="E98" s="68"/>
      <c r="F98" s="205"/>
      <c r="G98" s="205"/>
      <c r="H98" s="54"/>
      <c r="I98" s="54"/>
      <c r="J98" s="54"/>
      <c r="K98" s="24">
        <f t="shared" si="24"/>
        <v>0</v>
      </c>
      <c r="L98" s="54"/>
      <c r="M98" s="54"/>
      <c r="N98" s="213">
        <f t="shared" si="25"/>
        <v>0</v>
      </c>
      <c r="O98" s="54"/>
      <c r="P98" s="54"/>
      <c r="Q98" s="213">
        <f t="shared" si="26"/>
        <v>0</v>
      </c>
      <c r="R98" s="54"/>
      <c r="S98" s="54"/>
      <c r="T98" s="213">
        <f t="shared" si="27"/>
        <v>0</v>
      </c>
      <c r="U98" s="54"/>
      <c r="V98" s="54"/>
      <c r="W98" s="213">
        <f t="shared" si="28"/>
        <v>0</v>
      </c>
      <c r="X98" s="54"/>
      <c r="Y98" s="24">
        <f t="shared" si="29"/>
        <v>0</v>
      </c>
      <c r="Z98" s="54"/>
      <c r="AA98" s="54"/>
      <c r="AB98" s="213">
        <f t="shared" si="30"/>
        <v>0</v>
      </c>
      <c r="AC98" s="54"/>
      <c r="AD98" s="54"/>
      <c r="AE98" s="213">
        <f t="shared" si="31"/>
        <v>0</v>
      </c>
      <c r="AF98" s="54"/>
      <c r="AG98" s="54"/>
      <c r="AH98" s="213">
        <f t="shared" si="32"/>
        <v>0</v>
      </c>
      <c r="AI98" s="54"/>
      <c r="AJ98" s="54"/>
      <c r="AK98" s="213">
        <f t="shared" si="33"/>
        <v>0</v>
      </c>
      <c r="AL98" s="54"/>
      <c r="AM98" s="24">
        <f t="shared" si="34"/>
        <v>0</v>
      </c>
      <c r="AN98" s="54"/>
      <c r="AO98" s="54"/>
      <c r="AP98" s="213">
        <f t="shared" si="35"/>
        <v>0</v>
      </c>
      <c r="AQ98" s="54"/>
      <c r="AR98" s="54"/>
      <c r="AS98" s="213">
        <f t="shared" si="36"/>
        <v>0</v>
      </c>
      <c r="AT98" s="54"/>
      <c r="AU98" s="54"/>
      <c r="AV98" s="213">
        <f t="shared" si="37"/>
        <v>0</v>
      </c>
      <c r="AW98" s="54"/>
      <c r="AX98" s="54"/>
      <c r="AY98" s="213">
        <f t="shared" si="38"/>
        <v>0</v>
      </c>
      <c r="AZ98" s="54"/>
      <c r="BA98" s="24">
        <f t="shared" si="39"/>
        <v>0</v>
      </c>
      <c r="BB98" s="201"/>
      <c r="BC98" s="201"/>
      <c r="BD98" s="213">
        <f t="shared" si="40"/>
        <v>0</v>
      </c>
      <c r="BE98" s="201"/>
      <c r="BF98" s="201"/>
      <c r="BG98" s="213">
        <f t="shared" si="41"/>
        <v>0</v>
      </c>
      <c r="BH98" s="201"/>
      <c r="BI98" s="24">
        <f t="shared" si="42"/>
        <v>0</v>
      </c>
      <c r="BJ98" s="54"/>
      <c r="BK98" s="54"/>
      <c r="BL98" s="213">
        <f t="shared" si="43"/>
        <v>0</v>
      </c>
      <c r="BM98" s="54"/>
      <c r="BN98" s="54"/>
      <c r="BO98" s="213">
        <f t="shared" si="44"/>
        <v>0</v>
      </c>
      <c r="BP98" s="54"/>
      <c r="BQ98" s="25">
        <f t="shared" si="45"/>
        <v>0</v>
      </c>
      <c r="BR98" s="214"/>
      <c r="BS98" s="11" t="str">
        <f>IF(ISBLANK('ÁREA MEJORA COMPETENCIAL'!R98),"",(IF(ISERROR('ÁREA MEJORA COMPETENCIAL'!R98),"",('ÁREA MEJORA COMPETENCIAL'!X98)*3.3333333)))</f>
        <v/>
      </c>
      <c r="BT98" s="5" t="str">
        <f>IF(ISBLANK('ÁREA MEJORA COMPETENCIAL'!R98),"",(MROUND(BS98,4)))</f>
        <v/>
      </c>
      <c r="BU98" s="8" t="str">
        <f>(IF('ÁREA MEJORA COMPETENCIAL'!X98=21,70,IF('ÁREA MEJORA COMPETENCIAL'!X98=20,66,IF('ÁREA MEJORA COMPETENCIAL'!X98=19,63,IF('ÁREA MEJORA COMPETENCIAL'!X98&lt;=2,"",BT98)))))</f>
        <v/>
      </c>
      <c r="BV98" s="26">
        <f t="shared" si="46"/>
        <v>0</v>
      </c>
      <c r="BW98" s="69" t="str">
        <f>IF(ISBLANK('ÁREA MEJORA COMPETENCIAL'!R98),"",IF(BU98="","",BV98-BU98))</f>
        <v/>
      </c>
      <c r="BX98" s="224" t="str">
        <f>IF(ISBLANK('ÁREA MEJORA COMPETENCIAL'!R98),"",IF(BU98="","VER RESULTADOS",BV98/BU98))</f>
        <v/>
      </c>
      <c r="BY98" s="135"/>
    </row>
    <row r="99" spans="1:77" s="99" customFormat="1" ht="18" customHeight="1" x14ac:dyDescent="0.3">
      <c r="A99" s="400" t="str">
        <f>IF(ISBLANK('ÁREA MEJORA COMPETENCIAL'!A99),"",'ÁREA MEJORA COMPETENCIAL'!A99:B99)</f>
        <v/>
      </c>
      <c r="B99" s="400"/>
      <c r="C99" s="181" t="str">
        <f>IF(ISBLANK('ÁREA MEJORA COMPETENCIAL'!C99),"",'ÁREA MEJORA COMPETENCIAL'!C99)</f>
        <v/>
      </c>
      <c r="D99" s="16" t="str">
        <f>IF(ISBLANK('ÁREA MEJORA COMPETENCIAL'!D99),"",'ÁREA MEJORA COMPETENCIAL'!D99)</f>
        <v/>
      </c>
      <c r="E99" s="68"/>
      <c r="F99" s="205"/>
      <c r="G99" s="205"/>
      <c r="H99" s="54"/>
      <c r="I99" s="54"/>
      <c r="J99" s="54"/>
      <c r="K99" s="24">
        <f t="shared" si="24"/>
        <v>0</v>
      </c>
      <c r="L99" s="54"/>
      <c r="M99" s="54"/>
      <c r="N99" s="213">
        <f t="shared" si="25"/>
        <v>0</v>
      </c>
      <c r="O99" s="54"/>
      <c r="P99" s="54"/>
      <c r="Q99" s="213">
        <f t="shared" si="26"/>
        <v>0</v>
      </c>
      <c r="R99" s="54"/>
      <c r="S99" s="54"/>
      <c r="T99" s="213">
        <f t="shared" si="27"/>
        <v>0</v>
      </c>
      <c r="U99" s="54"/>
      <c r="V99" s="54"/>
      <c r="W99" s="213">
        <f t="shared" si="28"/>
        <v>0</v>
      </c>
      <c r="X99" s="54"/>
      <c r="Y99" s="24">
        <f t="shared" si="29"/>
        <v>0</v>
      </c>
      <c r="Z99" s="54"/>
      <c r="AA99" s="54"/>
      <c r="AB99" s="213">
        <f t="shared" si="30"/>
        <v>0</v>
      </c>
      <c r="AC99" s="54"/>
      <c r="AD99" s="54"/>
      <c r="AE99" s="213">
        <f t="shared" si="31"/>
        <v>0</v>
      </c>
      <c r="AF99" s="54"/>
      <c r="AG99" s="54"/>
      <c r="AH99" s="213">
        <f t="shared" si="32"/>
        <v>0</v>
      </c>
      <c r="AI99" s="54"/>
      <c r="AJ99" s="54"/>
      <c r="AK99" s="213">
        <f t="shared" si="33"/>
        <v>0</v>
      </c>
      <c r="AL99" s="54"/>
      <c r="AM99" s="24">
        <f t="shared" si="34"/>
        <v>0</v>
      </c>
      <c r="AN99" s="54"/>
      <c r="AO99" s="54"/>
      <c r="AP99" s="213">
        <f t="shared" si="35"/>
        <v>0</v>
      </c>
      <c r="AQ99" s="54"/>
      <c r="AR99" s="54"/>
      <c r="AS99" s="213">
        <f t="shared" si="36"/>
        <v>0</v>
      </c>
      <c r="AT99" s="54"/>
      <c r="AU99" s="54"/>
      <c r="AV99" s="213">
        <f t="shared" si="37"/>
        <v>0</v>
      </c>
      <c r="AW99" s="54"/>
      <c r="AX99" s="54"/>
      <c r="AY99" s="213">
        <f t="shared" si="38"/>
        <v>0</v>
      </c>
      <c r="AZ99" s="54"/>
      <c r="BA99" s="24">
        <f t="shared" si="39"/>
        <v>0</v>
      </c>
      <c r="BB99" s="201"/>
      <c r="BC99" s="201"/>
      <c r="BD99" s="213">
        <f t="shared" si="40"/>
        <v>0</v>
      </c>
      <c r="BE99" s="201"/>
      <c r="BF99" s="201"/>
      <c r="BG99" s="213">
        <f t="shared" si="41"/>
        <v>0</v>
      </c>
      <c r="BH99" s="201"/>
      <c r="BI99" s="24">
        <f t="shared" si="42"/>
        <v>0</v>
      </c>
      <c r="BJ99" s="54"/>
      <c r="BK99" s="54"/>
      <c r="BL99" s="213">
        <f t="shared" si="43"/>
        <v>0</v>
      </c>
      <c r="BM99" s="54"/>
      <c r="BN99" s="54"/>
      <c r="BO99" s="213">
        <f t="shared" si="44"/>
        <v>0</v>
      </c>
      <c r="BP99" s="54"/>
      <c r="BQ99" s="25">
        <f t="shared" si="45"/>
        <v>0</v>
      </c>
      <c r="BR99" s="214"/>
      <c r="BS99" s="11" t="str">
        <f>IF(ISBLANK('ÁREA MEJORA COMPETENCIAL'!R99),"",(IF(ISERROR('ÁREA MEJORA COMPETENCIAL'!R99),"",('ÁREA MEJORA COMPETENCIAL'!X99)*3.3333333)))</f>
        <v/>
      </c>
      <c r="BT99" s="5" t="str">
        <f>IF(ISBLANK('ÁREA MEJORA COMPETENCIAL'!R99),"",(MROUND(BS99,4)))</f>
        <v/>
      </c>
      <c r="BU99" s="8" t="str">
        <f>(IF('ÁREA MEJORA COMPETENCIAL'!X99=21,70,IF('ÁREA MEJORA COMPETENCIAL'!X99=20,66,IF('ÁREA MEJORA COMPETENCIAL'!X99=19,63,IF('ÁREA MEJORA COMPETENCIAL'!X99&lt;=2,"",BT99)))))</f>
        <v/>
      </c>
      <c r="BV99" s="26">
        <f t="shared" si="46"/>
        <v>0</v>
      </c>
      <c r="BW99" s="69" t="str">
        <f>IF(ISBLANK('ÁREA MEJORA COMPETENCIAL'!R99),"",IF(BU99="","",BV99-BU99))</f>
        <v/>
      </c>
      <c r="BX99" s="224" t="str">
        <f>IF(ISBLANK('ÁREA MEJORA COMPETENCIAL'!R99),"",IF(BU99="","VER RESULTADOS",BV99/BU99))</f>
        <v/>
      </c>
      <c r="BY99" s="135"/>
    </row>
    <row r="100" spans="1:77" s="99" customFormat="1" ht="18" customHeight="1" x14ac:dyDescent="0.3">
      <c r="A100" s="400" t="str">
        <f>IF(ISBLANK('ÁREA MEJORA COMPETENCIAL'!A100),"",'ÁREA MEJORA COMPETENCIAL'!A100:B100)</f>
        <v/>
      </c>
      <c r="B100" s="400"/>
      <c r="C100" s="181" t="str">
        <f>IF(ISBLANK('ÁREA MEJORA COMPETENCIAL'!C100),"",'ÁREA MEJORA COMPETENCIAL'!C100)</f>
        <v/>
      </c>
      <c r="D100" s="16" t="str">
        <f>IF(ISBLANK('ÁREA MEJORA COMPETENCIAL'!D100),"",'ÁREA MEJORA COMPETENCIAL'!D100)</f>
        <v/>
      </c>
      <c r="E100" s="68"/>
      <c r="F100" s="205"/>
      <c r="G100" s="205"/>
      <c r="H100" s="54"/>
      <c r="I100" s="54"/>
      <c r="J100" s="54"/>
      <c r="K100" s="24">
        <f t="shared" si="24"/>
        <v>0</v>
      </c>
      <c r="L100" s="54"/>
      <c r="M100" s="54"/>
      <c r="N100" s="213">
        <f t="shared" si="25"/>
        <v>0</v>
      </c>
      <c r="O100" s="54"/>
      <c r="P100" s="54"/>
      <c r="Q100" s="213">
        <f t="shared" si="26"/>
        <v>0</v>
      </c>
      <c r="R100" s="54"/>
      <c r="S100" s="54"/>
      <c r="T100" s="213">
        <f t="shared" si="27"/>
        <v>0</v>
      </c>
      <c r="U100" s="54"/>
      <c r="V100" s="54"/>
      <c r="W100" s="213">
        <f t="shared" si="28"/>
        <v>0</v>
      </c>
      <c r="X100" s="54"/>
      <c r="Y100" s="24">
        <f t="shared" si="29"/>
        <v>0</v>
      </c>
      <c r="Z100" s="54"/>
      <c r="AA100" s="54"/>
      <c r="AB100" s="213">
        <f t="shared" si="30"/>
        <v>0</v>
      </c>
      <c r="AC100" s="54"/>
      <c r="AD100" s="54"/>
      <c r="AE100" s="213">
        <f t="shared" si="31"/>
        <v>0</v>
      </c>
      <c r="AF100" s="54"/>
      <c r="AG100" s="54"/>
      <c r="AH100" s="213">
        <f t="shared" si="32"/>
        <v>0</v>
      </c>
      <c r="AI100" s="54"/>
      <c r="AJ100" s="54"/>
      <c r="AK100" s="213">
        <f t="shared" si="33"/>
        <v>0</v>
      </c>
      <c r="AL100" s="54"/>
      <c r="AM100" s="24">
        <f t="shared" si="34"/>
        <v>0</v>
      </c>
      <c r="AN100" s="54"/>
      <c r="AO100" s="54"/>
      <c r="AP100" s="213">
        <f t="shared" si="35"/>
        <v>0</v>
      </c>
      <c r="AQ100" s="54"/>
      <c r="AR100" s="54"/>
      <c r="AS100" s="213">
        <f t="shared" si="36"/>
        <v>0</v>
      </c>
      <c r="AT100" s="54"/>
      <c r="AU100" s="54"/>
      <c r="AV100" s="213">
        <f t="shared" si="37"/>
        <v>0</v>
      </c>
      <c r="AW100" s="54"/>
      <c r="AX100" s="54"/>
      <c r="AY100" s="213">
        <f t="shared" si="38"/>
        <v>0</v>
      </c>
      <c r="AZ100" s="54"/>
      <c r="BA100" s="24">
        <f t="shared" si="39"/>
        <v>0</v>
      </c>
      <c r="BB100" s="201"/>
      <c r="BC100" s="201"/>
      <c r="BD100" s="213">
        <f t="shared" si="40"/>
        <v>0</v>
      </c>
      <c r="BE100" s="201"/>
      <c r="BF100" s="201"/>
      <c r="BG100" s="213">
        <f t="shared" si="41"/>
        <v>0</v>
      </c>
      <c r="BH100" s="201"/>
      <c r="BI100" s="24">
        <f t="shared" si="42"/>
        <v>0</v>
      </c>
      <c r="BJ100" s="54"/>
      <c r="BK100" s="54"/>
      <c r="BL100" s="213">
        <f t="shared" si="43"/>
        <v>0</v>
      </c>
      <c r="BM100" s="54"/>
      <c r="BN100" s="54"/>
      <c r="BO100" s="213">
        <f t="shared" si="44"/>
        <v>0</v>
      </c>
      <c r="BP100" s="54"/>
      <c r="BQ100" s="25">
        <f t="shared" si="45"/>
        <v>0</v>
      </c>
      <c r="BR100" s="214"/>
      <c r="BS100" s="11" t="str">
        <f>IF(ISBLANK('ÁREA MEJORA COMPETENCIAL'!R100),"",(IF(ISERROR('ÁREA MEJORA COMPETENCIAL'!R100),"",('ÁREA MEJORA COMPETENCIAL'!X100)*3.3333333)))</f>
        <v/>
      </c>
      <c r="BT100" s="5" t="str">
        <f>IF(ISBLANK('ÁREA MEJORA COMPETENCIAL'!R100),"",(MROUND(BS100,4)))</f>
        <v/>
      </c>
      <c r="BU100" s="8" t="str">
        <f>(IF('ÁREA MEJORA COMPETENCIAL'!X100=21,70,IF('ÁREA MEJORA COMPETENCIAL'!X100=20,66,IF('ÁREA MEJORA COMPETENCIAL'!X100=19,63,IF('ÁREA MEJORA COMPETENCIAL'!X100&lt;=2,"",BT100)))))</f>
        <v/>
      </c>
      <c r="BV100" s="26">
        <f t="shared" si="46"/>
        <v>0</v>
      </c>
      <c r="BW100" s="69" t="str">
        <f>IF(ISBLANK('ÁREA MEJORA COMPETENCIAL'!R100),"",IF(BU100="","",BV100-BU100))</f>
        <v/>
      </c>
      <c r="BX100" s="224" t="str">
        <f>IF(ISBLANK('ÁREA MEJORA COMPETENCIAL'!R100),"",IF(BU100="","VER RESULTADOS",BV100/BU100))</f>
        <v/>
      </c>
      <c r="BY100" s="135"/>
    </row>
    <row r="101" spans="1:77" s="99" customFormat="1" ht="18" customHeight="1" x14ac:dyDescent="0.3">
      <c r="A101" s="400" t="str">
        <f>IF(ISBLANK('ÁREA MEJORA COMPETENCIAL'!A101),"",'ÁREA MEJORA COMPETENCIAL'!A101:B101)</f>
        <v/>
      </c>
      <c r="B101" s="400"/>
      <c r="C101" s="181" t="str">
        <f>IF(ISBLANK('ÁREA MEJORA COMPETENCIAL'!C101),"",'ÁREA MEJORA COMPETENCIAL'!C101)</f>
        <v/>
      </c>
      <c r="D101" s="16" t="str">
        <f>IF(ISBLANK('ÁREA MEJORA COMPETENCIAL'!D101),"",'ÁREA MEJORA COMPETENCIAL'!D101)</f>
        <v/>
      </c>
      <c r="E101" s="68"/>
      <c r="F101" s="205"/>
      <c r="G101" s="205"/>
      <c r="H101" s="54"/>
      <c r="I101" s="54"/>
      <c r="J101" s="54"/>
      <c r="K101" s="24">
        <f t="shared" si="24"/>
        <v>0</v>
      </c>
      <c r="L101" s="54"/>
      <c r="M101" s="54"/>
      <c r="N101" s="213">
        <f t="shared" si="25"/>
        <v>0</v>
      </c>
      <c r="O101" s="54"/>
      <c r="P101" s="54"/>
      <c r="Q101" s="213">
        <f t="shared" si="26"/>
        <v>0</v>
      </c>
      <c r="R101" s="54"/>
      <c r="S101" s="54"/>
      <c r="T101" s="213">
        <f t="shared" si="27"/>
        <v>0</v>
      </c>
      <c r="U101" s="54"/>
      <c r="V101" s="54"/>
      <c r="W101" s="213">
        <f t="shared" si="28"/>
        <v>0</v>
      </c>
      <c r="X101" s="54"/>
      <c r="Y101" s="24">
        <f t="shared" si="29"/>
        <v>0</v>
      </c>
      <c r="Z101" s="54"/>
      <c r="AA101" s="54"/>
      <c r="AB101" s="213">
        <f t="shared" si="30"/>
        <v>0</v>
      </c>
      <c r="AC101" s="54"/>
      <c r="AD101" s="54"/>
      <c r="AE101" s="213">
        <f t="shared" si="31"/>
        <v>0</v>
      </c>
      <c r="AF101" s="54"/>
      <c r="AG101" s="54"/>
      <c r="AH101" s="213">
        <f t="shared" si="32"/>
        <v>0</v>
      </c>
      <c r="AI101" s="54"/>
      <c r="AJ101" s="54"/>
      <c r="AK101" s="213">
        <f t="shared" si="33"/>
        <v>0</v>
      </c>
      <c r="AL101" s="54"/>
      <c r="AM101" s="24">
        <f t="shared" si="34"/>
        <v>0</v>
      </c>
      <c r="AN101" s="54"/>
      <c r="AO101" s="54"/>
      <c r="AP101" s="213">
        <f t="shared" si="35"/>
        <v>0</v>
      </c>
      <c r="AQ101" s="54"/>
      <c r="AR101" s="54"/>
      <c r="AS101" s="213">
        <f t="shared" si="36"/>
        <v>0</v>
      </c>
      <c r="AT101" s="54"/>
      <c r="AU101" s="54"/>
      <c r="AV101" s="213">
        <f t="shared" si="37"/>
        <v>0</v>
      </c>
      <c r="AW101" s="54"/>
      <c r="AX101" s="54"/>
      <c r="AY101" s="213">
        <f t="shared" si="38"/>
        <v>0</v>
      </c>
      <c r="AZ101" s="54"/>
      <c r="BA101" s="24">
        <f t="shared" si="39"/>
        <v>0</v>
      </c>
      <c r="BB101" s="201"/>
      <c r="BC101" s="201"/>
      <c r="BD101" s="213">
        <f t="shared" si="40"/>
        <v>0</v>
      </c>
      <c r="BE101" s="201"/>
      <c r="BF101" s="201"/>
      <c r="BG101" s="213">
        <f t="shared" si="41"/>
        <v>0</v>
      </c>
      <c r="BH101" s="201"/>
      <c r="BI101" s="24">
        <f t="shared" si="42"/>
        <v>0</v>
      </c>
      <c r="BJ101" s="54"/>
      <c r="BK101" s="54"/>
      <c r="BL101" s="213">
        <f t="shared" si="43"/>
        <v>0</v>
      </c>
      <c r="BM101" s="54"/>
      <c r="BN101" s="54"/>
      <c r="BO101" s="213">
        <f t="shared" si="44"/>
        <v>0</v>
      </c>
      <c r="BP101" s="54"/>
      <c r="BQ101" s="25">
        <f t="shared" si="45"/>
        <v>0</v>
      </c>
      <c r="BR101" s="214"/>
      <c r="BS101" s="11" t="str">
        <f>IF(ISBLANK('ÁREA MEJORA COMPETENCIAL'!R101),"",(IF(ISERROR('ÁREA MEJORA COMPETENCIAL'!R101),"",('ÁREA MEJORA COMPETENCIAL'!X101)*3.3333333)))</f>
        <v/>
      </c>
      <c r="BT101" s="5" t="str">
        <f>IF(ISBLANK('ÁREA MEJORA COMPETENCIAL'!R101),"",(MROUND(BS101,4)))</f>
        <v/>
      </c>
      <c r="BU101" s="8" t="str">
        <f>(IF('ÁREA MEJORA COMPETENCIAL'!X101=21,70,IF('ÁREA MEJORA COMPETENCIAL'!X101=20,66,IF('ÁREA MEJORA COMPETENCIAL'!X101=19,63,IF('ÁREA MEJORA COMPETENCIAL'!X101&lt;=2,"",BT101)))))</f>
        <v/>
      </c>
      <c r="BV101" s="26">
        <f t="shared" si="46"/>
        <v>0</v>
      </c>
      <c r="BW101" s="69" t="str">
        <f>IF(ISBLANK('ÁREA MEJORA COMPETENCIAL'!R101),"",IF(BU101="","",BV101-BU101))</f>
        <v/>
      </c>
      <c r="BX101" s="224" t="str">
        <f>IF(ISBLANK('ÁREA MEJORA COMPETENCIAL'!R101),"",IF(BU101="","VER RESULTADOS",BV101/BU101))</f>
        <v/>
      </c>
      <c r="BY101" s="135"/>
    </row>
    <row r="102" spans="1:77" s="99" customFormat="1" ht="18" customHeight="1" x14ac:dyDescent="0.3">
      <c r="A102" s="400" t="str">
        <f>IF(ISBLANK('ÁREA MEJORA COMPETENCIAL'!A102),"",'ÁREA MEJORA COMPETENCIAL'!A102:B102)</f>
        <v/>
      </c>
      <c r="B102" s="400"/>
      <c r="C102" s="181" t="str">
        <f>IF(ISBLANK('ÁREA MEJORA COMPETENCIAL'!C102),"",'ÁREA MEJORA COMPETENCIAL'!C102)</f>
        <v/>
      </c>
      <c r="D102" s="16" t="str">
        <f>IF(ISBLANK('ÁREA MEJORA COMPETENCIAL'!D102),"",'ÁREA MEJORA COMPETENCIAL'!D102)</f>
        <v/>
      </c>
      <c r="E102" s="68"/>
      <c r="F102" s="205"/>
      <c r="G102" s="205"/>
      <c r="H102" s="54"/>
      <c r="I102" s="54"/>
      <c r="J102" s="54"/>
      <c r="K102" s="24">
        <f t="shared" si="24"/>
        <v>0</v>
      </c>
      <c r="L102" s="54"/>
      <c r="M102" s="54"/>
      <c r="N102" s="213">
        <f t="shared" si="25"/>
        <v>0</v>
      </c>
      <c r="O102" s="54"/>
      <c r="P102" s="54"/>
      <c r="Q102" s="213">
        <f t="shared" si="26"/>
        <v>0</v>
      </c>
      <c r="R102" s="54"/>
      <c r="S102" s="54"/>
      <c r="T102" s="213">
        <f t="shared" si="27"/>
        <v>0</v>
      </c>
      <c r="U102" s="54"/>
      <c r="V102" s="54"/>
      <c r="W102" s="213">
        <f t="shared" si="28"/>
        <v>0</v>
      </c>
      <c r="X102" s="54"/>
      <c r="Y102" s="24">
        <f t="shared" si="29"/>
        <v>0</v>
      </c>
      <c r="Z102" s="54"/>
      <c r="AA102" s="54"/>
      <c r="AB102" s="213">
        <f t="shared" si="30"/>
        <v>0</v>
      </c>
      <c r="AC102" s="54"/>
      <c r="AD102" s="54"/>
      <c r="AE102" s="213">
        <f t="shared" si="31"/>
        <v>0</v>
      </c>
      <c r="AF102" s="54"/>
      <c r="AG102" s="54"/>
      <c r="AH102" s="213">
        <f t="shared" si="32"/>
        <v>0</v>
      </c>
      <c r="AI102" s="54"/>
      <c r="AJ102" s="54"/>
      <c r="AK102" s="213">
        <f t="shared" si="33"/>
        <v>0</v>
      </c>
      <c r="AL102" s="54"/>
      <c r="AM102" s="24">
        <f t="shared" si="34"/>
        <v>0</v>
      </c>
      <c r="AN102" s="54"/>
      <c r="AO102" s="54"/>
      <c r="AP102" s="213">
        <f t="shared" si="35"/>
        <v>0</v>
      </c>
      <c r="AQ102" s="54"/>
      <c r="AR102" s="54"/>
      <c r="AS102" s="213">
        <f t="shared" si="36"/>
        <v>0</v>
      </c>
      <c r="AT102" s="54"/>
      <c r="AU102" s="54"/>
      <c r="AV102" s="213">
        <f t="shared" si="37"/>
        <v>0</v>
      </c>
      <c r="AW102" s="54"/>
      <c r="AX102" s="54"/>
      <c r="AY102" s="213">
        <f t="shared" si="38"/>
        <v>0</v>
      </c>
      <c r="AZ102" s="54"/>
      <c r="BA102" s="24">
        <f t="shared" si="39"/>
        <v>0</v>
      </c>
      <c r="BB102" s="201"/>
      <c r="BC102" s="201"/>
      <c r="BD102" s="213">
        <f t="shared" si="40"/>
        <v>0</v>
      </c>
      <c r="BE102" s="201"/>
      <c r="BF102" s="201"/>
      <c r="BG102" s="213">
        <f t="shared" si="41"/>
        <v>0</v>
      </c>
      <c r="BH102" s="201"/>
      <c r="BI102" s="24">
        <f t="shared" si="42"/>
        <v>0</v>
      </c>
      <c r="BJ102" s="54"/>
      <c r="BK102" s="54"/>
      <c r="BL102" s="213">
        <f t="shared" si="43"/>
        <v>0</v>
      </c>
      <c r="BM102" s="54"/>
      <c r="BN102" s="54"/>
      <c r="BO102" s="213">
        <f t="shared" si="44"/>
        <v>0</v>
      </c>
      <c r="BP102" s="54"/>
      <c r="BQ102" s="25">
        <f t="shared" si="45"/>
        <v>0</v>
      </c>
      <c r="BR102" s="214"/>
      <c r="BS102" s="11" t="str">
        <f>IF(ISBLANK('ÁREA MEJORA COMPETENCIAL'!R102),"",(IF(ISERROR('ÁREA MEJORA COMPETENCIAL'!R102),"",('ÁREA MEJORA COMPETENCIAL'!X102)*3.3333333)))</f>
        <v/>
      </c>
      <c r="BT102" s="5" t="str">
        <f>IF(ISBLANK('ÁREA MEJORA COMPETENCIAL'!R102),"",(MROUND(BS102,4)))</f>
        <v/>
      </c>
      <c r="BU102" s="8" t="str">
        <f>(IF('ÁREA MEJORA COMPETENCIAL'!X102=21,70,IF('ÁREA MEJORA COMPETENCIAL'!X102=20,66,IF('ÁREA MEJORA COMPETENCIAL'!X102=19,63,IF('ÁREA MEJORA COMPETENCIAL'!X102&lt;=2,"",BT102)))))</f>
        <v/>
      </c>
      <c r="BV102" s="26">
        <f t="shared" si="46"/>
        <v>0</v>
      </c>
      <c r="BW102" s="69" t="str">
        <f>IF(ISBLANK('ÁREA MEJORA COMPETENCIAL'!R102),"",IF(BU102="","",BV102-BU102))</f>
        <v/>
      </c>
      <c r="BX102" s="224" t="str">
        <f>IF(ISBLANK('ÁREA MEJORA COMPETENCIAL'!R102),"",IF(BU102="","VER RESULTADOS",BV102/BU102))</f>
        <v/>
      </c>
      <c r="BY102" s="135"/>
    </row>
    <row r="103" spans="1:77" s="99" customFormat="1" ht="18.75" customHeight="1" x14ac:dyDescent="0.3">
      <c r="A103" s="400" t="str">
        <f>IF(ISBLANK('ÁREA MEJORA COMPETENCIAL'!A103),"",'ÁREA MEJORA COMPETENCIAL'!A103:B103)</f>
        <v/>
      </c>
      <c r="B103" s="400"/>
      <c r="C103" s="181" t="str">
        <f>IF(ISBLANK('ÁREA MEJORA COMPETENCIAL'!C103),"",'ÁREA MEJORA COMPETENCIAL'!C103)</f>
        <v/>
      </c>
      <c r="D103" s="16" t="str">
        <f>IF(ISBLANK('ÁREA MEJORA COMPETENCIAL'!D103),"",'ÁREA MEJORA COMPETENCIAL'!D103)</f>
        <v/>
      </c>
      <c r="E103" s="68"/>
      <c r="F103" s="205"/>
      <c r="G103" s="205"/>
      <c r="H103" s="54"/>
      <c r="I103" s="54"/>
      <c r="J103" s="54"/>
      <c r="K103" s="24">
        <f t="shared" si="24"/>
        <v>0</v>
      </c>
      <c r="L103" s="54"/>
      <c r="M103" s="54"/>
      <c r="N103" s="213">
        <f t="shared" si="25"/>
        <v>0</v>
      </c>
      <c r="O103" s="54"/>
      <c r="P103" s="54"/>
      <c r="Q103" s="213">
        <f t="shared" si="26"/>
        <v>0</v>
      </c>
      <c r="R103" s="54"/>
      <c r="S103" s="54"/>
      <c r="T103" s="213">
        <f t="shared" si="27"/>
        <v>0</v>
      </c>
      <c r="U103" s="54"/>
      <c r="V103" s="54"/>
      <c r="W103" s="213">
        <f t="shared" si="28"/>
        <v>0</v>
      </c>
      <c r="X103" s="54"/>
      <c r="Y103" s="24">
        <f t="shared" si="29"/>
        <v>0</v>
      </c>
      <c r="Z103" s="54"/>
      <c r="AA103" s="54"/>
      <c r="AB103" s="213">
        <f t="shared" si="30"/>
        <v>0</v>
      </c>
      <c r="AC103" s="54"/>
      <c r="AD103" s="54"/>
      <c r="AE103" s="213">
        <f t="shared" si="31"/>
        <v>0</v>
      </c>
      <c r="AF103" s="54"/>
      <c r="AG103" s="54"/>
      <c r="AH103" s="213">
        <f t="shared" si="32"/>
        <v>0</v>
      </c>
      <c r="AI103" s="54"/>
      <c r="AJ103" s="54"/>
      <c r="AK103" s="213">
        <f t="shared" si="33"/>
        <v>0</v>
      </c>
      <c r="AL103" s="54"/>
      <c r="AM103" s="24">
        <f t="shared" si="34"/>
        <v>0</v>
      </c>
      <c r="AN103" s="54"/>
      <c r="AO103" s="54"/>
      <c r="AP103" s="213">
        <f t="shared" si="35"/>
        <v>0</v>
      </c>
      <c r="AQ103" s="54"/>
      <c r="AR103" s="54"/>
      <c r="AS103" s="213">
        <f t="shared" si="36"/>
        <v>0</v>
      </c>
      <c r="AT103" s="54"/>
      <c r="AU103" s="54"/>
      <c r="AV103" s="213">
        <f t="shared" si="37"/>
        <v>0</v>
      </c>
      <c r="AW103" s="54"/>
      <c r="AX103" s="54"/>
      <c r="AY103" s="213">
        <f t="shared" si="38"/>
        <v>0</v>
      </c>
      <c r="AZ103" s="54"/>
      <c r="BA103" s="24">
        <f t="shared" si="39"/>
        <v>0</v>
      </c>
      <c r="BB103" s="201"/>
      <c r="BC103" s="201"/>
      <c r="BD103" s="213">
        <f t="shared" si="40"/>
        <v>0</v>
      </c>
      <c r="BE103" s="201"/>
      <c r="BF103" s="201"/>
      <c r="BG103" s="213">
        <f t="shared" si="41"/>
        <v>0</v>
      </c>
      <c r="BH103" s="201"/>
      <c r="BI103" s="24">
        <f t="shared" si="42"/>
        <v>0</v>
      </c>
      <c r="BJ103" s="54"/>
      <c r="BK103" s="54"/>
      <c r="BL103" s="213">
        <f t="shared" si="43"/>
        <v>0</v>
      </c>
      <c r="BM103" s="54"/>
      <c r="BN103" s="54"/>
      <c r="BO103" s="213">
        <f t="shared" si="44"/>
        <v>0</v>
      </c>
      <c r="BP103" s="54"/>
      <c r="BQ103" s="25">
        <f t="shared" si="45"/>
        <v>0</v>
      </c>
      <c r="BR103" s="214"/>
      <c r="BS103" s="11" t="str">
        <f>IF(ISBLANK('ÁREA MEJORA COMPETENCIAL'!R103),"",(IF(ISERROR('ÁREA MEJORA COMPETENCIAL'!R103),"",('ÁREA MEJORA COMPETENCIAL'!X103)*3.3333333)))</f>
        <v/>
      </c>
      <c r="BT103" s="5" t="str">
        <f>IF(ISBLANK('ÁREA MEJORA COMPETENCIAL'!R103),"",(MROUND(BS103,4)))</f>
        <v/>
      </c>
      <c r="BU103" s="8" t="str">
        <f>(IF('ÁREA MEJORA COMPETENCIAL'!X103=21,70,IF('ÁREA MEJORA COMPETENCIAL'!X103=20,66,IF('ÁREA MEJORA COMPETENCIAL'!X103=19,63,IF('ÁREA MEJORA COMPETENCIAL'!X103&lt;=2,"",BT103)))))</f>
        <v/>
      </c>
      <c r="BV103" s="26">
        <f t="shared" si="46"/>
        <v>0</v>
      </c>
      <c r="BW103" s="69" t="str">
        <f>IF(ISBLANK('ÁREA MEJORA COMPETENCIAL'!R103),"",IF(BU103="","",BV103-BU103))</f>
        <v/>
      </c>
      <c r="BX103" s="224" t="str">
        <f>IF(ISBLANK('ÁREA MEJORA COMPETENCIAL'!R103),"",IF(BU103="","VER RESULTADOS",BV103/BU103))</f>
        <v/>
      </c>
      <c r="BY103" s="135"/>
    </row>
    <row r="104" spans="1:77" s="99" customFormat="1" ht="18.75" customHeight="1" x14ac:dyDescent="0.3">
      <c r="A104" s="400" t="str">
        <f>IF(ISBLANK('ÁREA MEJORA COMPETENCIAL'!A104),"",'ÁREA MEJORA COMPETENCIAL'!A104:B104)</f>
        <v/>
      </c>
      <c r="B104" s="400"/>
      <c r="C104" s="181" t="str">
        <f>IF(ISBLANK('ÁREA MEJORA COMPETENCIAL'!C104),"",'ÁREA MEJORA COMPETENCIAL'!C104)</f>
        <v/>
      </c>
      <c r="D104" s="16" t="str">
        <f>IF(ISBLANK('ÁREA MEJORA COMPETENCIAL'!D104),"",'ÁREA MEJORA COMPETENCIAL'!D104)</f>
        <v/>
      </c>
      <c r="E104" s="68"/>
      <c r="F104" s="205"/>
      <c r="G104" s="205"/>
      <c r="H104" s="54"/>
      <c r="I104" s="54"/>
      <c r="J104" s="54"/>
      <c r="K104" s="24">
        <f t="shared" si="24"/>
        <v>0</v>
      </c>
      <c r="L104" s="54"/>
      <c r="M104" s="54"/>
      <c r="N104" s="213">
        <f t="shared" si="25"/>
        <v>0</v>
      </c>
      <c r="O104" s="54"/>
      <c r="P104" s="54"/>
      <c r="Q104" s="213">
        <f t="shared" si="26"/>
        <v>0</v>
      </c>
      <c r="R104" s="54"/>
      <c r="S104" s="54"/>
      <c r="T104" s="213">
        <f t="shared" si="27"/>
        <v>0</v>
      </c>
      <c r="U104" s="54"/>
      <c r="V104" s="54"/>
      <c r="W104" s="213">
        <f t="shared" si="28"/>
        <v>0</v>
      </c>
      <c r="X104" s="54"/>
      <c r="Y104" s="24">
        <f t="shared" si="29"/>
        <v>0</v>
      </c>
      <c r="Z104" s="54"/>
      <c r="AA104" s="54"/>
      <c r="AB104" s="213">
        <f t="shared" si="30"/>
        <v>0</v>
      </c>
      <c r="AC104" s="54"/>
      <c r="AD104" s="54"/>
      <c r="AE104" s="213">
        <f t="shared" si="31"/>
        <v>0</v>
      </c>
      <c r="AF104" s="54"/>
      <c r="AG104" s="54"/>
      <c r="AH104" s="213">
        <f t="shared" si="32"/>
        <v>0</v>
      </c>
      <c r="AI104" s="54"/>
      <c r="AJ104" s="54"/>
      <c r="AK104" s="213">
        <f t="shared" si="33"/>
        <v>0</v>
      </c>
      <c r="AL104" s="54"/>
      <c r="AM104" s="24">
        <f t="shared" si="34"/>
        <v>0</v>
      </c>
      <c r="AN104" s="54"/>
      <c r="AO104" s="54"/>
      <c r="AP104" s="213">
        <f t="shared" si="35"/>
        <v>0</v>
      </c>
      <c r="AQ104" s="54"/>
      <c r="AR104" s="54"/>
      <c r="AS104" s="213">
        <f t="shared" si="36"/>
        <v>0</v>
      </c>
      <c r="AT104" s="54"/>
      <c r="AU104" s="54"/>
      <c r="AV104" s="213">
        <f t="shared" si="37"/>
        <v>0</v>
      </c>
      <c r="AW104" s="54"/>
      <c r="AX104" s="54"/>
      <c r="AY104" s="213">
        <f t="shared" si="38"/>
        <v>0</v>
      </c>
      <c r="AZ104" s="54"/>
      <c r="BA104" s="24">
        <f t="shared" si="39"/>
        <v>0</v>
      </c>
      <c r="BB104" s="201"/>
      <c r="BC104" s="201"/>
      <c r="BD104" s="213">
        <f t="shared" si="40"/>
        <v>0</v>
      </c>
      <c r="BE104" s="201"/>
      <c r="BF104" s="201"/>
      <c r="BG104" s="213">
        <f t="shared" si="41"/>
        <v>0</v>
      </c>
      <c r="BH104" s="201"/>
      <c r="BI104" s="24">
        <f t="shared" si="42"/>
        <v>0</v>
      </c>
      <c r="BJ104" s="54"/>
      <c r="BK104" s="54"/>
      <c r="BL104" s="213">
        <f t="shared" si="43"/>
        <v>0</v>
      </c>
      <c r="BM104" s="54"/>
      <c r="BN104" s="54"/>
      <c r="BO104" s="213">
        <f t="shared" si="44"/>
        <v>0</v>
      </c>
      <c r="BP104" s="54"/>
      <c r="BQ104" s="25">
        <f t="shared" si="45"/>
        <v>0</v>
      </c>
      <c r="BR104" s="214"/>
      <c r="BS104" s="11" t="str">
        <f>IF(ISBLANK('ÁREA MEJORA COMPETENCIAL'!R104),"",(IF(ISERROR('ÁREA MEJORA COMPETENCIAL'!R104),"",('ÁREA MEJORA COMPETENCIAL'!X104)*3.3333333)))</f>
        <v/>
      </c>
      <c r="BT104" s="5" t="str">
        <f>IF(ISBLANK('ÁREA MEJORA COMPETENCIAL'!R104),"",(MROUND(BS104,4)))</f>
        <v/>
      </c>
      <c r="BU104" s="8" t="str">
        <f>(IF('ÁREA MEJORA COMPETENCIAL'!X104=21,70,IF('ÁREA MEJORA COMPETENCIAL'!X104=20,66,IF('ÁREA MEJORA COMPETENCIAL'!X104=19,63,IF('ÁREA MEJORA COMPETENCIAL'!X104&lt;=2,"",BT104)))))</f>
        <v/>
      </c>
      <c r="BV104" s="26">
        <f t="shared" si="46"/>
        <v>0</v>
      </c>
      <c r="BW104" s="69" t="str">
        <f>IF(ISBLANK('ÁREA MEJORA COMPETENCIAL'!R104),"",IF(BU104="","",BV104-BU104))</f>
        <v/>
      </c>
      <c r="BX104" s="224" t="str">
        <f>IF(ISBLANK('ÁREA MEJORA COMPETENCIAL'!R104),"",IF(BU104="","VER RESULTADOS",BV104/BU104))</f>
        <v/>
      </c>
      <c r="BY104" s="135"/>
    </row>
    <row r="105" spans="1:77" s="99" customFormat="1" ht="18.75" customHeight="1" x14ac:dyDescent="0.3">
      <c r="A105" s="400" t="str">
        <f>IF(ISBLANK('ÁREA MEJORA COMPETENCIAL'!A105),"",'ÁREA MEJORA COMPETENCIAL'!A105:B105)</f>
        <v/>
      </c>
      <c r="B105" s="400"/>
      <c r="C105" s="181" t="str">
        <f>IF(ISBLANK('ÁREA MEJORA COMPETENCIAL'!C105),"",'ÁREA MEJORA COMPETENCIAL'!C105)</f>
        <v/>
      </c>
      <c r="D105" s="16" t="str">
        <f>IF(ISBLANK('ÁREA MEJORA COMPETENCIAL'!D105),"",'ÁREA MEJORA COMPETENCIAL'!D105)</f>
        <v/>
      </c>
      <c r="E105" s="68"/>
      <c r="F105" s="205"/>
      <c r="G105" s="205"/>
      <c r="H105" s="54"/>
      <c r="I105" s="54"/>
      <c r="J105" s="54"/>
      <c r="K105" s="24">
        <f t="shared" si="24"/>
        <v>0</v>
      </c>
      <c r="L105" s="54"/>
      <c r="M105" s="54"/>
      <c r="N105" s="213">
        <f t="shared" si="25"/>
        <v>0</v>
      </c>
      <c r="O105" s="54"/>
      <c r="P105" s="54"/>
      <c r="Q105" s="213">
        <f t="shared" si="26"/>
        <v>0</v>
      </c>
      <c r="R105" s="54"/>
      <c r="S105" s="54"/>
      <c r="T105" s="213">
        <f t="shared" si="27"/>
        <v>0</v>
      </c>
      <c r="U105" s="54"/>
      <c r="V105" s="54"/>
      <c r="W105" s="213">
        <f t="shared" si="28"/>
        <v>0</v>
      </c>
      <c r="X105" s="54"/>
      <c r="Y105" s="24">
        <f t="shared" si="29"/>
        <v>0</v>
      </c>
      <c r="Z105" s="54"/>
      <c r="AA105" s="54"/>
      <c r="AB105" s="213">
        <f t="shared" si="30"/>
        <v>0</v>
      </c>
      <c r="AC105" s="54"/>
      <c r="AD105" s="54"/>
      <c r="AE105" s="213">
        <f t="shared" si="31"/>
        <v>0</v>
      </c>
      <c r="AF105" s="54"/>
      <c r="AG105" s="54"/>
      <c r="AH105" s="213">
        <f t="shared" si="32"/>
        <v>0</v>
      </c>
      <c r="AI105" s="54"/>
      <c r="AJ105" s="54"/>
      <c r="AK105" s="213">
        <f t="shared" si="33"/>
        <v>0</v>
      </c>
      <c r="AL105" s="54"/>
      <c r="AM105" s="24">
        <f t="shared" si="34"/>
        <v>0</v>
      </c>
      <c r="AN105" s="54"/>
      <c r="AO105" s="54"/>
      <c r="AP105" s="213">
        <f t="shared" si="35"/>
        <v>0</v>
      </c>
      <c r="AQ105" s="54"/>
      <c r="AR105" s="54"/>
      <c r="AS105" s="213">
        <f t="shared" si="36"/>
        <v>0</v>
      </c>
      <c r="AT105" s="54"/>
      <c r="AU105" s="54"/>
      <c r="AV105" s="213">
        <f t="shared" si="37"/>
        <v>0</v>
      </c>
      <c r="AW105" s="54"/>
      <c r="AX105" s="54"/>
      <c r="AY105" s="213">
        <f t="shared" si="38"/>
        <v>0</v>
      </c>
      <c r="AZ105" s="54"/>
      <c r="BA105" s="24">
        <f t="shared" si="39"/>
        <v>0</v>
      </c>
      <c r="BB105" s="201"/>
      <c r="BC105" s="201"/>
      <c r="BD105" s="213">
        <f t="shared" si="40"/>
        <v>0</v>
      </c>
      <c r="BE105" s="201"/>
      <c r="BF105" s="201"/>
      <c r="BG105" s="213">
        <f t="shared" si="41"/>
        <v>0</v>
      </c>
      <c r="BH105" s="201"/>
      <c r="BI105" s="24">
        <f t="shared" si="42"/>
        <v>0</v>
      </c>
      <c r="BJ105" s="54"/>
      <c r="BK105" s="54"/>
      <c r="BL105" s="213">
        <f t="shared" si="43"/>
        <v>0</v>
      </c>
      <c r="BM105" s="54"/>
      <c r="BN105" s="54"/>
      <c r="BO105" s="213">
        <f t="shared" si="44"/>
        <v>0</v>
      </c>
      <c r="BP105" s="54"/>
      <c r="BQ105" s="25">
        <f t="shared" si="45"/>
        <v>0</v>
      </c>
      <c r="BR105" s="214"/>
      <c r="BS105" s="11" t="str">
        <f>IF(ISBLANK('ÁREA MEJORA COMPETENCIAL'!R105),"",(IF(ISERROR('ÁREA MEJORA COMPETENCIAL'!R105),"",('ÁREA MEJORA COMPETENCIAL'!X105)*3.3333333)))</f>
        <v/>
      </c>
      <c r="BT105" s="5" t="str">
        <f>IF(ISBLANK('ÁREA MEJORA COMPETENCIAL'!R105),"",(MROUND(BS105,4)))</f>
        <v/>
      </c>
      <c r="BU105" s="8" t="str">
        <f>(IF('ÁREA MEJORA COMPETENCIAL'!X105=21,70,IF('ÁREA MEJORA COMPETENCIAL'!X105=20,66,IF('ÁREA MEJORA COMPETENCIAL'!X105=19,63,IF('ÁREA MEJORA COMPETENCIAL'!X105&lt;=2,"",BT105)))))</f>
        <v/>
      </c>
      <c r="BV105" s="26">
        <f t="shared" si="46"/>
        <v>0</v>
      </c>
      <c r="BW105" s="69" t="str">
        <f>IF(ISBLANK('ÁREA MEJORA COMPETENCIAL'!R105),"",IF(BU105="","",BV105-BU105))</f>
        <v/>
      </c>
      <c r="BX105" s="224" t="str">
        <f>IF(ISBLANK('ÁREA MEJORA COMPETENCIAL'!R105),"",IF(BU105="","VER RESULTADOS",BV105/BU105))</f>
        <v/>
      </c>
      <c r="BY105" s="135"/>
    </row>
    <row r="106" spans="1:77" s="99" customFormat="1" ht="18.75" customHeight="1" x14ac:dyDescent="0.3">
      <c r="A106" s="400" t="str">
        <f>IF(ISBLANK('ÁREA MEJORA COMPETENCIAL'!A106),"",'ÁREA MEJORA COMPETENCIAL'!A106:B106)</f>
        <v/>
      </c>
      <c r="B106" s="400"/>
      <c r="C106" s="181" t="str">
        <f>IF(ISBLANK('ÁREA MEJORA COMPETENCIAL'!C106),"",'ÁREA MEJORA COMPETENCIAL'!C106)</f>
        <v/>
      </c>
      <c r="D106" s="16" t="str">
        <f>IF(ISBLANK('ÁREA MEJORA COMPETENCIAL'!D106),"",'ÁREA MEJORA COMPETENCIAL'!D106)</f>
        <v/>
      </c>
      <c r="E106" s="68"/>
      <c r="F106" s="205"/>
      <c r="G106" s="205"/>
      <c r="H106" s="54"/>
      <c r="I106" s="54"/>
      <c r="J106" s="54"/>
      <c r="K106" s="24">
        <f t="shared" si="24"/>
        <v>0</v>
      </c>
      <c r="L106" s="54"/>
      <c r="M106" s="54"/>
      <c r="N106" s="213">
        <f t="shared" si="25"/>
        <v>0</v>
      </c>
      <c r="O106" s="54"/>
      <c r="P106" s="54"/>
      <c r="Q106" s="213">
        <f t="shared" si="26"/>
        <v>0</v>
      </c>
      <c r="R106" s="54"/>
      <c r="S106" s="54"/>
      <c r="T106" s="213">
        <f t="shared" si="27"/>
        <v>0</v>
      </c>
      <c r="U106" s="54"/>
      <c r="V106" s="54"/>
      <c r="W106" s="213">
        <f t="shared" si="28"/>
        <v>0</v>
      </c>
      <c r="X106" s="54"/>
      <c r="Y106" s="24">
        <f t="shared" si="29"/>
        <v>0</v>
      </c>
      <c r="Z106" s="54"/>
      <c r="AA106" s="54"/>
      <c r="AB106" s="213">
        <f t="shared" si="30"/>
        <v>0</v>
      </c>
      <c r="AC106" s="54"/>
      <c r="AD106" s="54"/>
      <c r="AE106" s="213">
        <f t="shared" si="31"/>
        <v>0</v>
      </c>
      <c r="AF106" s="54"/>
      <c r="AG106" s="54"/>
      <c r="AH106" s="213">
        <f t="shared" si="32"/>
        <v>0</v>
      </c>
      <c r="AI106" s="54"/>
      <c r="AJ106" s="54"/>
      <c r="AK106" s="213">
        <f t="shared" si="33"/>
        <v>0</v>
      </c>
      <c r="AL106" s="54"/>
      <c r="AM106" s="24">
        <f t="shared" si="34"/>
        <v>0</v>
      </c>
      <c r="AN106" s="54"/>
      <c r="AO106" s="54"/>
      <c r="AP106" s="213">
        <f t="shared" si="35"/>
        <v>0</v>
      </c>
      <c r="AQ106" s="54"/>
      <c r="AR106" s="54"/>
      <c r="AS106" s="213">
        <f t="shared" si="36"/>
        <v>0</v>
      </c>
      <c r="AT106" s="54"/>
      <c r="AU106" s="54"/>
      <c r="AV106" s="213">
        <f t="shared" si="37"/>
        <v>0</v>
      </c>
      <c r="AW106" s="54"/>
      <c r="AX106" s="54"/>
      <c r="AY106" s="213">
        <f t="shared" si="38"/>
        <v>0</v>
      </c>
      <c r="AZ106" s="54"/>
      <c r="BA106" s="24">
        <f t="shared" si="39"/>
        <v>0</v>
      </c>
      <c r="BB106" s="201"/>
      <c r="BC106" s="201"/>
      <c r="BD106" s="213">
        <f t="shared" si="40"/>
        <v>0</v>
      </c>
      <c r="BE106" s="201"/>
      <c r="BF106" s="201"/>
      <c r="BG106" s="213">
        <f t="shared" si="41"/>
        <v>0</v>
      </c>
      <c r="BH106" s="201"/>
      <c r="BI106" s="24">
        <f t="shared" si="42"/>
        <v>0</v>
      </c>
      <c r="BJ106" s="54"/>
      <c r="BK106" s="54"/>
      <c r="BL106" s="213">
        <f t="shared" si="43"/>
        <v>0</v>
      </c>
      <c r="BM106" s="54"/>
      <c r="BN106" s="54"/>
      <c r="BO106" s="213">
        <f t="shared" si="44"/>
        <v>0</v>
      </c>
      <c r="BP106" s="54"/>
      <c r="BQ106" s="25">
        <f t="shared" si="45"/>
        <v>0</v>
      </c>
      <c r="BR106" s="214"/>
      <c r="BS106" s="11" t="str">
        <f>IF(ISBLANK('ÁREA MEJORA COMPETENCIAL'!R106),"",(IF(ISERROR('ÁREA MEJORA COMPETENCIAL'!R106),"",('ÁREA MEJORA COMPETENCIAL'!X106)*3.3333333)))</f>
        <v/>
      </c>
      <c r="BT106" s="5" t="str">
        <f>IF(ISBLANK('ÁREA MEJORA COMPETENCIAL'!R106),"",(MROUND(BS106,4)))</f>
        <v/>
      </c>
      <c r="BU106" s="8" t="str">
        <f>(IF('ÁREA MEJORA COMPETENCIAL'!X106=21,70,IF('ÁREA MEJORA COMPETENCIAL'!X106=20,66,IF('ÁREA MEJORA COMPETENCIAL'!X106=19,63,IF('ÁREA MEJORA COMPETENCIAL'!X106&lt;=2,"",BT106)))))</f>
        <v/>
      </c>
      <c r="BV106" s="26">
        <f t="shared" si="46"/>
        <v>0</v>
      </c>
      <c r="BW106" s="69" t="str">
        <f>IF(ISBLANK('ÁREA MEJORA COMPETENCIAL'!R106),"",IF(BU106="","",BV106-BU106))</f>
        <v/>
      </c>
      <c r="BX106" s="224" t="str">
        <f>IF(ISBLANK('ÁREA MEJORA COMPETENCIAL'!R106),"",IF(BU106="","VER RESULTADOS",BV106/BU106))</f>
        <v/>
      </c>
      <c r="BY106" s="135"/>
    </row>
    <row r="107" spans="1:77" s="99" customFormat="1" ht="18.75" customHeight="1" x14ac:dyDescent="0.3">
      <c r="A107" s="400" t="str">
        <f>IF(ISBLANK('ÁREA MEJORA COMPETENCIAL'!A107),"",'ÁREA MEJORA COMPETENCIAL'!A107:B107)</f>
        <v/>
      </c>
      <c r="B107" s="400"/>
      <c r="C107" s="181" t="str">
        <f>IF(ISBLANK('ÁREA MEJORA COMPETENCIAL'!C107),"",'ÁREA MEJORA COMPETENCIAL'!C107)</f>
        <v/>
      </c>
      <c r="D107" s="16" t="str">
        <f>IF(ISBLANK('ÁREA MEJORA COMPETENCIAL'!D107),"",'ÁREA MEJORA COMPETENCIAL'!D107)</f>
        <v/>
      </c>
      <c r="E107" s="68"/>
      <c r="F107" s="205"/>
      <c r="G107" s="205"/>
      <c r="H107" s="54"/>
      <c r="I107" s="54"/>
      <c r="J107" s="54"/>
      <c r="K107" s="24">
        <f t="shared" si="24"/>
        <v>0</v>
      </c>
      <c r="L107" s="54"/>
      <c r="M107" s="54"/>
      <c r="N107" s="213">
        <f t="shared" si="25"/>
        <v>0</v>
      </c>
      <c r="O107" s="54"/>
      <c r="P107" s="54"/>
      <c r="Q107" s="213">
        <f t="shared" si="26"/>
        <v>0</v>
      </c>
      <c r="R107" s="54"/>
      <c r="S107" s="54"/>
      <c r="T107" s="213">
        <f t="shared" si="27"/>
        <v>0</v>
      </c>
      <c r="U107" s="54"/>
      <c r="V107" s="54"/>
      <c r="W107" s="213">
        <f t="shared" si="28"/>
        <v>0</v>
      </c>
      <c r="X107" s="54"/>
      <c r="Y107" s="24">
        <f t="shared" si="29"/>
        <v>0</v>
      </c>
      <c r="Z107" s="54"/>
      <c r="AA107" s="54"/>
      <c r="AB107" s="213">
        <f t="shared" si="30"/>
        <v>0</v>
      </c>
      <c r="AC107" s="54"/>
      <c r="AD107" s="54"/>
      <c r="AE107" s="213">
        <f t="shared" si="31"/>
        <v>0</v>
      </c>
      <c r="AF107" s="54"/>
      <c r="AG107" s="54"/>
      <c r="AH107" s="213">
        <f t="shared" si="32"/>
        <v>0</v>
      </c>
      <c r="AI107" s="54"/>
      <c r="AJ107" s="54"/>
      <c r="AK107" s="213">
        <f t="shared" si="33"/>
        <v>0</v>
      </c>
      <c r="AL107" s="54"/>
      <c r="AM107" s="24">
        <f t="shared" si="34"/>
        <v>0</v>
      </c>
      <c r="AN107" s="54"/>
      <c r="AO107" s="54"/>
      <c r="AP107" s="213">
        <f t="shared" si="35"/>
        <v>0</v>
      </c>
      <c r="AQ107" s="54"/>
      <c r="AR107" s="54"/>
      <c r="AS107" s="213">
        <f t="shared" si="36"/>
        <v>0</v>
      </c>
      <c r="AT107" s="54"/>
      <c r="AU107" s="54"/>
      <c r="AV107" s="213">
        <f t="shared" si="37"/>
        <v>0</v>
      </c>
      <c r="AW107" s="54"/>
      <c r="AX107" s="54"/>
      <c r="AY107" s="213">
        <f t="shared" si="38"/>
        <v>0</v>
      </c>
      <c r="AZ107" s="54"/>
      <c r="BA107" s="24">
        <f t="shared" si="39"/>
        <v>0</v>
      </c>
      <c r="BB107" s="201"/>
      <c r="BC107" s="201"/>
      <c r="BD107" s="213">
        <f t="shared" si="40"/>
        <v>0</v>
      </c>
      <c r="BE107" s="201"/>
      <c r="BF107" s="201"/>
      <c r="BG107" s="213">
        <f t="shared" si="41"/>
        <v>0</v>
      </c>
      <c r="BH107" s="201"/>
      <c r="BI107" s="24">
        <f t="shared" si="42"/>
        <v>0</v>
      </c>
      <c r="BJ107" s="54"/>
      <c r="BK107" s="54"/>
      <c r="BL107" s="213">
        <f t="shared" si="43"/>
        <v>0</v>
      </c>
      <c r="BM107" s="54"/>
      <c r="BN107" s="54"/>
      <c r="BO107" s="213">
        <f t="shared" si="44"/>
        <v>0</v>
      </c>
      <c r="BP107" s="54"/>
      <c r="BQ107" s="25">
        <f t="shared" si="45"/>
        <v>0</v>
      </c>
      <c r="BR107" s="214"/>
      <c r="BS107" s="11" t="str">
        <f>IF(ISBLANK('ÁREA MEJORA COMPETENCIAL'!R107),"",(IF(ISERROR('ÁREA MEJORA COMPETENCIAL'!R107),"",('ÁREA MEJORA COMPETENCIAL'!X107)*3.3333333)))</f>
        <v/>
      </c>
      <c r="BT107" s="5" t="str">
        <f>IF(ISBLANK('ÁREA MEJORA COMPETENCIAL'!R107),"",(MROUND(BS107,4)))</f>
        <v/>
      </c>
      <c r="BU107" s="8" t="str">
        <f>(IF('ÁREA MEJORA COMPETENCIAL'!X107=21,70,IF('ÁREA MEJORA COMPETENCIAL'!X107=20,66,IF('ÁREA MEJORA COMPETENCIAL'!X107=19,63,IF('ÁREA MEJORA COMPETENCIAL'!X107&lt;=2,"",BT107)))))</f>
        <v/>
      </c>
      <c r="BV107" s="26">
        <f t="shared" si="46"/>
        <v>0</v>
      </c>
      <c r="BW107" s="69" t="str">
        <f>IF(ISBLANK('ÁREA MEJORA COMPETENCIAL'!R107),"",IF(BU107="","",BV107-BU107))</f>
        <v/>
      </c>
      <c r="BX107" s="224" t="str">
        <f>IF(ISBLANK('ÁREA MEJORA COMPETENCIAL'!R107),"",IF(BU107="","VER RESULTADOS",BV107/BU107))</f>
        <v/>
      </c>
      <c r="BY107" s="135"/>
    </row>
    <row r="108" spans="1:77" s="99" customFormat="1" ht="18.75" customHeight="1" x14ac:dyDescent="0.3">
      <c r="A108" s="400" t="str">
        <f>IF(ISBLANK('ÁREA MEJORA COMPETENCIAL'!A108),"",'ÁREA MEJORA COMPETENCIAL'!A108:B108)</f>
        <v/>
      </c>
      <c r="B108" s="400"/>
      <c r="C108" s="181" t="str">
        <f>IF(ISBLANK('ÁREA MEJORA COMPETENCIAL'!C108),"",'ÁREA MEJORA COMPETENCIAL'!C108)</f>
        <v/>
      </c>
      <c r="D108" s="16" t="str">
        <f>IF(ISBLANK('ÁREA MEJORA COMPETENCIAL'!D108),"",'ÁREA MEJORA COMPETENCIAL'!D108)</f>
        <v/>
      </c>
      <c r="E108" s="68"/>
      <c r="F108" s="205"/>
      <c r="G108" s="205"/>
      <c r="H108" s="54"/>
      <c r="I108" s="54"/>
      <c r="J108" s="54"/>
      <c r="K108" s="24">
        <f t="shared" si="24"/>
        <v>0</v>
      </c>
      <c r="L108" s="54"/>
      <c r="M108" s="54"/>
      <c r="N108" s="213">
        <f t="shared" si="25"/>
        <v>0</v>
      </c>
      <c r="O108" s="54"/>
      <c r="P108" s="54"/>
      <c r="Q108" s="213">
        <f t="shared" si="26"/>
        <v>0</v>
      </c>
      <c r="R108" s="54"/>
      <c r="S108" s="54"/>
      <c r="T108" s="213">
        <f t="shared" si="27"/>
        <v>0</v>
      </c>
      <c r="U108" s="54"/>
      <c r="V108" s="54"/>
      <c r="W108" s="213">
        <f t="shared" si="28"/>
        <v>0</v>
      </c>
      <c r="X108" s="54"/>
      <c r="Y108" s="24">
        <f t="shared" si="29"/>
        <v>0</v>
      </c>
      <c r="Z108" s="54"/>
      <c r="AA108" s="54"/>
      <c r="AB108" s="213">
        <f t="shared" si="30"/>
        <v>0</v>
      </c>
      <c r="AC108" s="54"/>
      <c r="AD108" s="54"/>
      <c r="AE108" s="213">
        <f t="shared" si="31"/>
        <v>0</v>
      </c>
      <c r="AF108" s="54"/>
      <c r="AG108" s="54"/>
      <c r="AH108" s="213">
        <f t="shared" si="32"/>
        <v>0</v>
      </c>
      <c r="AI108" s="54"/>
      <c r="AJ108" s="54"/>
      <c r="AK108" s="213">
        <f t="shared" si="33"/>
        <v>0</v>
      </c>
      <c r="AL108" s="54"/>
      <c r="AM108" s="24">
        <f t="shared" si="34"/>
        <v>0</v>
      </c>
      <c r="AN108" s="54"/>
      <c r="AO108" s="54"/>
      <c r="AP108" s="213">
        <f t="shared" si="35"/>
        <v>0</v>
      </c>
      <c r="AQ108" s="54"/>
      <c r="AR108" s="54"/>
      <c r="AS108" s="213">
        <f t="shared" si="36"/>
        <v>0</v>
      </c>
      <c r="AT108" s="54"/>
      <c r="AU108" s="54"/>
      <c r="AV108" s="213">
        <f t="shared" si="37"/>
        <v>0</v>
      </c>
      <c r="AW108" s="54"/>
      <c r="AX108" s="54"/>
      <c r="AY108" s="213">
        <f t="shared" si="38"/>
        <v>0</v>
      </c>
      <c r="AZ108" s="54"/>
      <c r="BA108" s="24">
        <f t="shared" si="39"/>
        <v>0</v>
      </c>
      <c r="BB108" s="201"/>
      <c r="BC108" s="201"/>
      <c r="BD108" s="213">
        <f t="shared" si="40"/>
        <v>0</v>
      </c>
      <c r="BE108" s="201"/>
      <c r="BF108" s="201"/>
      <c r="BG108" s="213">
        <f t="shared" si="41"/>
        <v>0</v>
      </c>
      <c r="BH108" s="201"/>
      <c r="BI108" s="24">
        <f t="shared" si="42"/>
        <v>0</v>
      </c>
      <c r="BJ108" s="54"/>
      <c r="BK108" s="54"/>
      <c r="BL108" s="213">
        <f t="shared" si="43"/>
        <v>0</v>
      </c>
      <c r="BM108" s="54"/>
      <c r="BN108" s="54"/>
      <c r="BO108" s="213">
        <f t="shared" si="44"/>
        <v>0</v>
      </c>
      <c r="BP108" s="54"/>
      <c r="BQ108" s="25">
        <f t="shared" si="45"/>
        <v>0</v>
      </c>
      <c r="BR108" s="214"/>
      <c r="BS108" s="11" t="str">
        <f>IF(ISBLANK('ÁREA MEJORA COMPETENCIAL'!R108),"",(IF(ISERROR('ÁREA MEJORA COMPETENCIAL'!R108),"",('ÁREA MEJORA COMPETENCIAL'!X108)*3.3333333)))</f>
        <v/>
      </c>
      <c r="BT108" s="5" t="str">
        <f>IF(ISBLANK('ÁREA MEJORA COMPETENCIAL'!R108),"",(MROUND(BS108,4)))</f>
        <v/>
      </c>
      <c r="BU108" s="8" t="str">
        <f>(IF('ÁREA MEJORA COMPETENCIAL'!X108=21,70,IF('ÁREA MEJORA COMPETENCIAL'!X108=20,66,IF('ÁREA MEJORA COMPETENCIAL'!X108=19,63,IF('ÁREA MEJORA COMPETENCIAL'!X108&lt;=2,"",BT108)))))</f>
        <v/>
      </c>
      <c r="BV108" s="26">
        <f t="shared" si="46"/>
        <v>0</v>
      </c>
      <c r="BW108" s="69" t="str">
        <f>IF(ISBLANK('ÁREA MEJORA COMPETENCIAL'!R108),"",IF(BU108="","",BV108-BU108))</f>
        <v/>
      </c>
      <c r="BX108" s="224" t="str">
        <f>IF(ISBLANK('ÁREA MEJORA COMPETENCIAL'!R108),"",IF(BU108="","VER RESULTADOS",BV108/BU108))</f>
        <v/>
      </c>
      <c r="BY108" s="135"/>
    </row>
    <row r="109" spans="1:77" s="99" customFormat="1" ht="18.75" customHeight="1" x14ac:dyDescent="0.3">
      <c r="A109" s="400" t="str">
        <f>IF(ISBLANK('ÁREA MEJORA COMPETENCIAL'!A109),"",'ÁREA MEJORA COMPETENCIAL'!A109:B109)</f>
        <v/>
      </c>
      <c r="B109" s="400"/>
      <c r="C109" s="181" t="str">
        <f>IF(ISBLANK('ÁREA MEJORA COMPETENCIAL'!C109),"",'ÁREA MEJORA COMPETENCIAL'!C109)</f>
        <v/>
      </c>
      <c r="D109" s="16" t="str">
        <f>IF(ISBLANK('ÁREA MEJORA COMPETENCIAL'!D109),"",'ÁREA MEJORA COMPETENCIAL'!D109)</f>
        <v/>
      </c>
      <c r="E109" s="68"/>
      <c r="F109" s="205"/>
      <c r="G109" s="205"/>
      <c r="H109" s="54"/>
      <c r="I109" s="54"/>
      <c r="J109" s="54"/>
      <c r="K109" s="24">
        <f t="shared" si="24"/>
        <v>0</v>
      </c>
      <c r="L109" s="54"/>
      <c r="M109" s="54"/>
      <c r="N109" s="213">
        <f t="shared" si="25"/>
        <v>0</v>
      </c>
      <c r="O109" s="54"/>
      <c r="P109" s="54"/>
      <c r="Q109" s="213">
        <f t="shared" si="26"/>
        <v>0</v>
      </c>
      <c r="R109" s="54"/>
      <c r="S109" s="54"/>
      <c r="T109" s="213">
        <f t="shared" si="27"/>
        <v>0</v>
      </c>
      <c r="U109" s="54"/>
      <c r="V109" s="54"/>
      <c r="W109" s="213">
        <f t="shared" si="28"/>
        <v>0</v>
      </c>
      <c r="X109" s="54"/>
      <c r="Y109" s="24">
        <f t="shared" si="29"/>
        <v>0</v>
      </c>
      <c r="Z109" s="54"/>
      <c r="AA109" s="54"/>
      <c r="AB109" s="213">
        <f t="shared" si="30"/>
        <v>0</v>
      </c>
      <c r="AC109" s="54"/>
      <c r="AD109" s="54"/>
      <c r="AE109" s="213">
        <f t="shared" si="31"/>
        <v>0</v>
      </c>
      <c r="AF109" s="54"/>
      <c r="AG109" s="54"/>
      <c r="AH109" s="213">
        <f t="shared" si="32"/>
        <v>0</v>
      </c>
      <c r="AI109" s="54"/>
      <c r="AJ109" s="54"/>
      <c r="AK109" s="213">
        <f t="shared" si="33"/>
        <v>0</v>
      </c>
      <c r="AL109" s="54"/>
      <c r="AM109" s="24">
        <f t="shared" si="34"/>
        <v>0</v>
      </c>
      <c r="AN109" s="54"/>
      <c r="AO109" s="54"/>
      <c r="AP109" s="213">
        <f t="shared" si="35"/>
        <v>0</v>
      </c>
      <c r="AQ109" s="54"/>
      <c r="AR109" s="54"/>
      <c r="AS109" s="213">
        <f t="shared" si="36"/>
        <v>0</v>
      </c>
      <c r="AT109" s="54"/>
      <c r="AU109" s="54"/>
      <c r="AV109" s="213">
        <f t="shared" si="37"/>
        <v>0</v>
      </c>
      <c r="AW109" s="54"/>
      <c r="AX109" s="54"/>
      <c r="AY109" s="213">
        <f t="shared" si="38"/>
        <v>0</v>
      </c>
      <c r="AZ109" s="54"/>
      <c r="BA109" s="24">
        <f t="shared" si="39"/>
        <v>0</v>
      </c>
      <c r="BB109" s="201"/>
      <c r="BC109" s="201"/>
      <c r="BD109" s="213">
        <f t="shared" si="40"/>
        <v>0</v>
      </c>
      <c r="BE109" s="201"/>
      <c r="BF109" s="201"/>
      <c r="BG109" s="213">
        <f t="shared" si="41"/>
        <v>0</v>
      </c>
      <c r="BH109" s="201"/>
      <c r="BI109" s="24">
        <f t="shared" si="42"/>
        <v>0</v>
      </c>
      <c r="BJ109" s="54"/>
      <c r="BK109" s="54"/>
      <c r="BL109" s="213">
        <f t="shared" si="43"/>
        <v>0</v>
      </c>
      <c r="BM109" s="54"/>
      <c r="BN109" s="54"/>
      <c r="BO109" s="213">
        <f t="shared" si="44"/>
        <v>0</v>
      </c>
      <c r="BP109" s="54"/>
      <c r="BQ109" s="25">
        <f t="shared" si="45"/>
        <v>0</v>
      </c>
      <c r="BR109" s="214"/>
      <c r="BS109" s="11" t="str">
        <f>IF(ISBLANK('ÁREA MEJORA COMPETENCIAL'!R109),"",(IF(ISERROR('ÁREA MEJORA COMPETENCIAL'!R109),"",('ÁREA MEJORA COMPETENCIAL'!X109)*3.3333333)))</f>
        <v/>
      </c>
      <c r="BT109" s="5" t="str">
        <f>IF(ISBLANK('ÁREA MEJORA COMPETENCIAL'!R109),"",(MROUND(BS109,4)))</f>
        <v/>
      </c>
      <c r="BU109" s="8" t="str">
        <f>(IF('ÁREA MEJORA COMPETENCIAL'!X109=21,70,IF('ÁREA MEJORA COMPETENCIAL'!X109=20,66,IF('ÁREA MEJORA COMPETENCIAL'!X109=19,63,IF('ÁREA MEJORA COMPETENCIAL'!X109&lt;=2,"",BT109)))))</f>
        <v/>
      </c>
      <c r="BV109" s="26">
        <f t="shared" si="46"/>
        <v>0</v>
      </c>
      <c r="BW109" s="69" t="str">
        <f>IF(ISBLANK('ÁREA MEJORA COMPETENCIAL'!R109),"",IF(BU109="","",BV109-BU109))</f>
        <v/>
      </c>
      <c r="BX109" s="224" t="str">
        <f>IF(ISBLANK('ÁREA MEJORA COMPETENCIAL'!R109),"",IF(BU109="","VER RESULTADOS",BV109/BU109))</f>
        <v/>
      </c>
      <c r="BY109" s="135"/>
    </row>
    <row r="110" spans="1:77" s="99" customFormat="1" ht="18.75" customHeight="1" x14ac:dyDescent="0.3">
      <c r="A110" s="400" t="str">
        <f>IF(ISBLANK('ÁREA MEJORA COMPETENCIAL'!A110),"",'ÁREA MEJORA COMPETENCIAL'!A110:B110)</f>
        <v/>
      </c>
      <c r="B110" s="400"/>
      <c r="C110" s="181" t="str">
        <f>IF(ISBLANK('ÁREA MEJORA COMPETENCIAL'!C110),"",'ÁREA MEJORA COMPETENCIAL'!C110)</f>
        <v/>
      </c>
      <c r="D110" s="16" t="str">
        <f>IF(ISBLANK('ÁREA MEJORA COMPETENCIAL'!D110),"",'ÁREA MEJORA COMPETENCIAL'!D110)</f>
        <v/>
      </c>
      <c r="E110" s="68"/>
      <c r="F110" s="205"/>
      <c r="G110" s="205"/>
      <c r="H110" s="54"/>
      <c r="I110" s="54"/>
      <c r="J110" s="54"/>
      <c r="K110" s="24">
        <f t="shared" si="24"/>
        <v>0</v>
      </c>
      <c r="L110" s="54"/>
      <c r="M110" s="54"/>
      <c r="N110" s="213">
        <f t="shared" si="25"/>
        <v>0</v>
      </c>
      <c r="O110" s="54"/>
      <c r="P110" s="54"/>
      <c r="Q110" s="213">
        <f t="shared" si="26"/>
        <v>0</v>
      </c>
      <c r="R110" s="54"/>
      <c r="S110" s="54"/>
      <c r="T110" s="213">
        <f t="shared" si="27"/>
        <v>0</v>
      </c>
      <c r="U110" s="54"/>
      <c r="V110" s="54"/>
      <c r="W110" s="213">
        <f t="shared" si="28"/>
        <v>0</v>
      </c>
      <c r="X110" s="54"/>
      <c r="Y110" s="24">
        <f t="shared" si="29"/>
        <v>0</v>
      </c>
      <c r="Z110" s="54"/>
      <c r="AA110" s="54"/>
      <c r="AB110" s="213">
        <f t="shared" si="30"/>
        <v>0</v>
      </c>
      <c r="AC110" s="54"/>
      <c r="AD110" s="54"/>
      <c r="AE110" s="213">
        <f t="shared" si="31"/>
        <v>0</v>
      </c>
      <c r="AF110" s="54"/>
      <c r="AG110" s="54"/>
      <c r="AH110" s="213">
        <f t="shared" si="32"/>
        <v>0</v>
      </c>
      <c r="AI110" s="54"/>
      <c r="AJ110" s="54"/>
      <c r="AK110" s="213">
        <f t="shared" si="33"/>
        <v>0</v>
      </c>
      <c r="AL110" s="54"/>
      <c r="AM110" s="24">
        <f t="shared" si="34"/>
        <v>0</v>
      </c>
      <c r="AN110" s="54"/>
      <c r="AO110" s="54"/>
      <c r="AP110" s="213">
        <f t="shared" si="35"/>
        <v>0</v>
      </c>
      <c r="AQ110" s="54"/>
      <c r="AR110" s="54"/>
      <c r="AS110" s="213">
        <f t="shared" si="36"/>
        <v>0</v>
      </c>
      <c r="AT110" s="54"/>
      <c r="AU110" s="54"/>
      <c r="AV110" s="213">
        <f t="shared" si="37"/>
        <v>0</v>
      </c>
      <c r="AW110" s="54"/>
      <c r="AX110" s="54"/>
      <c r="AY110" s="213">
        <f t="shared" si="38"/>
        <v>0</v>
      </c>
      <c r="AZ110" s="54"/>
      <c r="BA110" s="24">
        <f t="shared" si="39"/>
        <v>0</v>
      </c>
      <c r="BB110" s="201"/>
      <c r="BC110" s="201"/>
      <c r="BD110" s="213">
        <f t="shared" si="40"/>
        <v>0</v>
      </c>
      <c r="BE110" s="201"/>
      <c r="BF110" s="201"/>
      <c r="BG110" s="213">
        <f t="shared" si="41"/>
        <v>0</v>
      </c>
      <c r="BH110" s="201"/>
      <c r="BI110" s="24">
        <f t="shared" si="42"/>
        <v>0</v>
      </c>
      <c r="BJ110" s="54"/>
      <c r="BK110" s="54"/>
      <c r="BL110" s="213">
        <f t="shared" si="43"/>
        <v>0</v>
      </c>
      <c r="BM110" s="54"/>
      <c r="BN110" s="54"/>
      <c r="BO110" s="213">
        <f t="shared" si="44"/>
        <v>0</v>
      </c>
      <c r="BP110" s="54"/>
      <c r="BQ110" s="25">
        <f t="shared" si="45"/>
        <v>0</v>
      </c>
      <c r="BR110" s="214"/>
      <c r="BS110" s="11" t="str">
        <f>IF(ISBLANK('ÁREA MEJORA COMPETENCIAL'!R110),"",(IF(ISERROR('ÁREA MEJORA COMPETENCIAL'!R110),"",('ÁREA MEJORA COMPETENCIAL'!X110)*3.3333333)))</f>
        <v/>
      </c>
      <c r="BT110" s="5" t="str">
        <f>IF(ISBLANK('ÁREA MEJORA COMPETENCIAL'!R110),"",(MROUND(BS110,4)))</f>
        <v/>
      </c>
      <c r="BU110" s="8" t="str">
        <f>(IF('ÁREA MEJORA COMPETENCIAL'!X110=21,70,IF('ÁREA MEJORA COMPETENCIAL'!X110=20,66,IF('ÁREA MEJORA COMPETENCIAL'!X110=19,63,IF('ÁREA MEJORA COMPETENCIAL'!X110&lt;=2,"",BT110)))))</f>
        <v/>
      </c>
      <c r="BV110" s="26">
        <f t="shared" si="46"/>
        <v>0</v>
      </c>
      <c r="BW110" s="69" t="str">
        <f>IF(ISBLANK('ÁREA MEJORA COMPETENCIAL'!R110),"",IF(BU110="","",BV110-BU110))</f>
        <v/>
      </c>
      <c r="BX110" s="224" t="str">
        <f>IF(ISBLANK('ÁREA MEJORA COMPETENCIAL'!R110),"",IF(BU110="","VER RESULTADOS",BV110/BU110))</f>
        <v/>
      </c>
      <c r="BY110" s="135"/>
    </row>
    <row r="111" spans="1:77" s="99" customFormat="1" ht="18.75" customHeight="1" x14ac:dyDescent="0.3">
      <c r="A111" s="400" t="str">
        <f>IF(ISBLANK('ÁREA MEJORA COMPETENCIAL'!A111),"",'ÁREA MEJORA COMPETENCIAL'!A111:B111)</f>
        <v/>
      </c>
      <c r="B111" s="400"/>
      <c r="C111" s="181" t="str">
        <f>IF(ISBLANK('ÁREA MEJORA COMPETENCIAL'!C111),"",'ÁREA MEJORA COMPETENCIAL'!C111)</f>
        <v/>
      </c>
      <c r="D111" s="16" t="str">
        <f>IF(ISBLANK('ÁREA MEJORA COMPETENCIAL'!D111),"",'ÁREA MEJORA COMPETENCIAL'!D111)</f>
        <v/>
      </c>
      <c r="E111" s="68"/>
      <c r="F111" s="205"/>
      <c r="G111" s="205"/>
      <c r="H111" s="54"/>
      <c r="I111" s="54"/>
      <c r="J111" s="54"/>
      <c r="K111" s="24">
        <f t="shared" si="24"/>
        <v>0</v>
      </c>
      <c r="L111" s="54"/>
      <c r="M111" s="54"/>
      <c r="N111" s="213">
        <f t="shared" si="25"/>
        <v>0</v>
      </c>
      <c r="O111" s="54"/>
      <c r="P111" s="54"/>
      <c r="Q111" s="213">
        <f t="shared" si="26"/>
        <v>0</v>
      </c>
      <c r="R111" s="54"/>
      <c r="S111" s="54"/>
      <c r="T111" s="213">
        <f t="shared" si="27"/>
        <v>0</v>
      </c>
      <c r="U111" s="54"/>
      <c r="V111" s="54"/>
      <c r="W111" s="213">
        <f t="shared" si="28"/>
        <v>0</v>
      </c>
      <c r="X111" s="54"/>
      <c r="Y111" s="24">
        <f t="shared" si="29"/>
        <v>0</v>
      </c>
      <c r="Z111" s="54"/>
      <c r="AA111" s="54"/>
      <c r="AB111" s="213">
        <f t="shared" si="30"/>
        <v>0</v>
      </c>
      <c r="AC111" s="54"/>
      <c r="AD111" s="54"/>
      <c r="AE111" s="213">
        <f t="shared" si="31"/>
        <v>0</v>
      </c>
      <c r="AF111" s="54"/>
      <c r="AG111" s="54"/>
      <c r="AH111" s="213">
        <f t="shared" si="32"/>
        <v>0</v>
      </c>
      <c r="AI111" s="54"/>
      <c r="AJ111" s="54"/>
      <c r="AK111" s="213">
        <f t="shared" si="33"/>
        <v>0</v>
      </c>
      <c r="AL111" s="54"/>
      <c r="AM111" s="24">
        <f t="shared" si="34"/>
        <v>0</v>
      </c>
      <c r="AN111" s="54"/>
      <c r="AO111" s="54"/>
      <c r="AP111" s="213">
        <f t="shared" si="35"/>
        <v>0</v>
      </c>
      <c r="AQ111" s="54"/>
      <c r="AR111" s="54"/>
      <c r="AS111" s="213">
        <f t="shared" si="36"/>
        <v>0</v>
      </c>
      <c r="AT111" s="54"/>
      <c r="AU111" s="54"/>
      <c r="AV111" s="213">
        <f t="shared" si="37"/>
        <v>0</v>
      </c>
      <c r="AW111" s="54"/>
      <c r="AX111" s="54"/>
      <c r="AY111" s="213">
        <f t="shared" si="38"/>
        <v>0</v>
      </c>
      <c r="AZ111" s="54"/>
      <c r="BA111" s="24">
        <f t="shared" si="39"/>
        <v>0</v>
      </c>
      <c r="BB111" s="201"/>
      <c r="BC111" s="201"/>
      <c r="BD111" s="213">
        <f t="shared" si="40"/>
        <v>0</v>
      </c>
      <c r="BE111" s="201"/>
      <c r="BF111" s="201"/>
      <c r="BG111" s="213">
        <f t="shared" si="41"/>
        <v>0</v>
      </c>
      <c r="BH111" s="201"/>
      <c r="BI111" s="24">
        <f t="shared" si="42"/>
        <v>0</v>
      </c>
      <c r="BJ111" s="54"/>
      <c r="BK111" s="54"/>
      <c r="BL111" s="213">
        <f t="shared" si="43"/>
        <v>0</v>
      </c>
      <c r="BM111" s="54"/>
      <c r="BN111" s="54"/>
      <c r="BO111" s="213">
        <f t="shared" si="44"/>
        <v>0</v>
      </c>
      <c r="BP111" s="54"/>
      <c r="BQ111" s="25">
        <f t="shared" si="45"/>
        <v>0</v>
      </c>
      <c r="BR111" s="214"/>
      <c r="BS111" s="11" t="str">
        <f>IF(ISBLANK('ÁREA MEJORA COMPETENCIAL'!R111),"",(IF(ISERROR('ÁREA MEJORA COMPETENCIAL'!R111),"",('ÁREA MEJORA COMPETENCIAL'!X111)*3.3333333)))</f>
        <v/>
      </c>
      <c r="BT111" s="5" t="str">
        <f>IF(ISBLANK('ÁREA MEJORA COMPETENCIAL'!R111),"",(MROUND(BS111,4)))</f>
        <v/>
      </c>
      <c r="BU111" s="8" t="str">
        <f>(IF('ÁREA MEJORA COMPETENCIAL'!X111=21,70,IF('ÁREA MEJORA COMPETENCIAL'!X111=20,66,IF('ÁREA MEJORA COMPETENCIAL'!X111=19,63,IF('ÁREA MEJORA COMPETENCIAL'!X111&lt;=2,"",BT111)))))</f>
        <v/>
      </c>
      <c r="BV111" s="26">
        <f t="shared" si="46"/>
        <v>0</v>
      </c>
      <c r="BW111" s="69" t="str">
        <f>IF(ISBLANK('ÁREA MEJORA COMPETENCIAL'!R111),"",IF(BU111="","",BV111-BU111))</f>
        <v/>
      </c>
      <c r="BX111" s="224" t="str">
        <f>IF(ISBLANK('ÁREA MEJORA COMPETENCIAL'!R111),"",IF(BU111="","VER RESULTADOS",BV111/BU111))</f>
        <v/>
      </c>
      <c r="BY111" s="135"/>
    </row>
    <row r="112" spans="1:77" s="99" customFormat="1" ht="18.75" customHeight="1" x14ac:dyDescent="0.3">
      <c r="A112" s="400" t="str">
        <f>IF(ISBLANK('ÁREA MEJORA COMPETENCIAL'!A112),"",'ÁREA MEJORA COMPETENCIAL'!A112:B112)</f>
        <v/>
      </c>
      <c r="B112" s="400"/>
      <c r="C112" s="181" t="str">
        <f>IF(ISBLANK('ÁREA MEJORA COMPETENCIAL'!C112),"",'ÁREA MEJORA COMPETENCIAL'!C112)</f>
        <v/>
      </c>
      <c r="D112" s="16" t="str">
        <f>IF(ISBLANK('ÁREA MEJORA COMPETENCIAL'!D112),"",'ÁREA MEJORA COMPETENCIAL'!D112)</f>
        <v/>
      </c>
      <c r="E112" s="68"/>
      <c r="F112" s="205"/>
      <c r="G112" s="205"/>
      <c r="H112" s="54"/>
      <c r="I112" s="54"/>
      <c r="J112" s="54"/>
      <c r="K112" s="24">
        <f t="shared" si="24"/>
        <v>0</v>
      </c>
      <c r="L112" s="54"/>
      <c r="M112" s="54"/>
      <c r="N112" s="213">
        <f t="shared" si="25"/>
        <v>0</v>
      </c>
      <c r="O112" s="54"/>
      <c r="P112" s="54"/>
      <c r="Q112" s="213">
        <f t="shared" si="26"/>
        <v>0</v>
      </c>
      <c r="R112" s="54"/>
      <c r="S112" s="54"/>
      <c r="T112" s="213">
        <f t="shared" si="27"/>
        <v>0</v>
      </c>
      <c r="U112" s="54"/>
      <c r="V112" s="54"/>
      <c r="W112" s="213">
        <f t="shared" si="28"/>
        <v>0</v>
      </c>
      <c r="X112" s="54"/>
      <c r="Y112" s="24">
        <f t="shared" si="29"/>
        <v>0</v>
      </c>
      <c r="Z112" s="54"/>
      <c r="AA112" s="54"/>
      <c r="AB112" s="213">
        <f t="shared" si="30"/>
        <v>0</v>
      </c>
      <c r="AC112" s="54"/>
      <c r="AD112" s="54"/>
      <c r="AE112" s="213">
        <f t="shared" si="31"/>
        <v>0</v>
      </c>
      <c r="AF112" s="54"/>
      <c r="AG112" s="54"/>
      <c r="AH112" s="213">
        <f t="shared" si="32"/>
        <v>0</v>
      </c>
      <c r="AI112" s="54"/>
      <c r="AJ112" s="54"/>
      <c r="AK112" s="213">
        <f t="shared" si="33"/>
        <v>0</v>
      </c>
      <c r="AL112" s="54"/>
      <c r="AM112" s="24">
        <f t="shared" si="34"/>
        <v>0</v>
      </c>
      <c r="AN112" s="54"/>
      <c r="AO112" s="54"/>
      <c r="AP112" s="213">
        <f t="shared" si="35"/>
        <v>0</v>
      </c>
      <c r="AQ112" s="54"/>
      <c r="AR112" s="54"/>
      <c r="AS112" s="213">
        <f t="shared" si="36"/>
        <v>0</v>
      </c>
      <c r="AT112" s="54"/>
      <c r="AU112" s="54"/>
      <c r="AV112" s="213">
        <f t="shared" si="37"/>
        <v>0</v>
      </c>
      <c r="AW112" s="54"/>
      <c r="AX112" s="54"/>
      <c r="AY112" s="213">
        <f t="shared" si="38"/>
        <v>0</v>
      </c>
      <c r="AZ112" s="54"/>
      <c r="BA112" s="24">
        <f t="shared" si="39"/>
        <v>0</v>
      </c>
      <c r="BB112" s="201"/>
      <c r="BC112" s="201"/>
      <c r="BD112" s="213">
        <f t="shared" si="40"/>
        <v>0</v>
      </c>
      <c r="BE112" s="201"/>
      <c r="BF112" s="201"/>
      <c r="BG112" s="213">
        <f t="shared" si="41"/>
        <v>0</v>
      </c>
      <c r="BH112" s="201"/>
      <c r="BI112" s="24">
        <f t="shared" si="42"/>
        <v>0</v>
      </c>
      <c r="BJ112" s="54"/>
      <c r="BK112" s="54"/>
      <c r="BL112" s="213">
        <f t="shared" si="43"/>
        <v>0</v>
      </c>
      <c r="BM112" s="54"/>
      <c r="BN112" s="54"/>
      <c r="BO112" s="213">
        <f t="shared" si="44"/>
        <v>0</v>
      </c>
      <c r="BP112" s="54"/>
      <c r="BQ112" s="25">
        <f t="shared" si="45"/>
        <v>0</v>
      </c>
      <c r="BR112" s="214"/>
      <c r="BS112" s="11" t="str">
        <f>IF(ISBLANK('ÁREA MEJORA COMPETENCIAL'!R112),"",(IF(ISERROR('ÁREA MEJORA COMPETENCIAL'!R112),"",('ÁREA MEJORA COMPETENCIAL'!X112)*3.3333333)))</f>
        <v/>
      </c>
      <c r="BT112" s="5" t="str">
        <f>IF(ISBLANK('ÁREA MEJORA COMPETENCIAL'!R112),"",(MROUND(BS112,4)))</f>
        <v/>
      </c>
      <c r="BU112" s="8" t="str">
        <f>(IF('ÁREA MEJORA COMPETENCIAL'!X112=21,70,IF('ÁREA MEJORA COMPETENCIAL'!X112=20,66,IF('ÁREA MEJORA COMPETENCIAL'!X112=19,63,IF('ÁREA MEJORA COMPETENCIAL'!X112&lt;=2,"",BT112)))))</f>
        <v/>
      </c>
      <c r="BV112" s="26">
        <f t="shared" si="46"/>
        <v>0</v>
      </c>
      <c r="BW112" s="69" t="str">
        <f>IF(ISBLANK('ÁREA MEJORA COMPETENCIAL'!R112),"",IF(BU112="","",BV112-BU112))</f>
        <v/>
      </c>
      <c r="BX112" s="224" t="str">
        <f>IF(ISBLANK('ÁREA MEJORA COMPETENCIAL'!R112),"",IF(BU112="","VER RESULTADOS",BV112/BU112))</f>
        <v/>
      </c>
      <c r="BY112" s="135"/>
    </row>
    <row r="113" spans="1:77" s="99" customFormat="1" ht="18.75" customHeight="1" x14ac:dyDescent="0.3">
      <c r="A113" s="400" t="str">
        <f>IF(ISBLANK('ÁREA MEJORA COMPETENCIAL'!A113),"",'ÁREA MEJORA COMPETENCIAL'!A113:B113)</f>
        <v/>
      </c>
      <c r="B113" s="400"/>
      <c r="C113" s="181" t="str">
        <f>IF(ISBLANK('ÁREA MEJORA COMPETENCIAL'!C113),"",'ÁREA MEJORA COMPETENCIAL'!C113)</f>
        <v/>
      </c>
      <c r="D113" s="16" t="str">
        <f>IF(ISBLANK('ÁREA MEJORA COMPETENCIAL'!D113),"",'ÁREA MEJORA COMPETENCIAL'!D113)</f>
        <v/>
      </c>
      <c r="E113" s="68"/>
      <c r="F113" s="205"/>
      <c r="G113" s="205"/>
      <c r="H113" s="54"/>
      <c r="I113" s="54"/>
      <c r="J113" s="54"/>
      <c r="K113" s="24">
        <f t="shared" si="24"/>
        <v>0</v>
      </c>
      <c r="L113" s="54"/>
      <c r="M113" s="54"/>
      <c r="N113" s="213">
        <f t="shared" si="25"/>
        <v>0</v>
      </c>
      <c r="O113" s="54"/>
      <c r="P113" s="54"/>
      <c r="Q113" s="213">
        <f t="shared" si="26"/>
        <v>0</v>
      </c>
      <c r="R113" s="54"/>
      <c r="S113" s="54"/>
      <c r="T113" s="213">
        <f t="shared" si="27"/>
        <v>0</v>
      </c>
      <c r="U113" s="54"/>
      <c r="V113" s="54"/>
      <c r="W113" s="213">
        <f t="shared" si="28"/>
        <v>0</v>
      </c>
      <c r="X113" s="54"/>
      <c r="Y113" s="24">
        <f t="shared" si="29"/>
        <v>0</v>
      </c>
      <c r="Z113" s="54"/>
      <c r="AA113" s="54"/>
      <c r="AB113" s="213">
        <f t="shared" si="30"/>
        <v>0</v>
      </c>
      <c r="AC113" s="54"/>
      <c r="AD113" s="54"/>
      <c r="AE113" s="213">
        <f t="shared" si="31"/>
        <v>0</v>
      </c>
      <c r="AF113" s="54"/>
      <c r="AG113" s="54"/>
      <c r="AH113" s="213">
        <f t="shared" si="32"/>
        <v>0</v>
      </c>
      <c r="AI113" s="54"/>
      <c r="AJ113" s="54"/>
      <c r="AK113" s="213">
        <f t="shared" si="33"/>
        <v>0</v>
      </c>
      <c r="AL113" s="54"/>
      <c r="AM113" s="24">
        <f t="shared" si="34"/>
        <v>0</v>
      </c>
      <c r="AN113" s="54"/>
      <c r="AO113" s="54"/>
      <c r="AP113" s="213">
        <f t="shared" si="35"/>
        <v>0</v>
      </c>
      <c r="AQ113" s="54"/>
      <c r="AR113" s="54"/>
      <c r="AS113" s="213">
        <f t="shared" si="36"/>
        <v>0</v>
      </c>
      <c r="AT113" s="54"/>
      <c r="AU113" s="54"/>
      <c r="AV113" s="213">
        <f t="shared" si="37"/>
        <v>0</v>
      </c>
      <c r="AW113" s="54"/>
      <c r="AX113" s="54"/>
      <c r="AY113" s="213">
        <f t="shared" si="38"/>
        <v>0</v>
      </c>
      <c r="AZ113" s="54"/>
      <c r="BA113" s="24">
        <f t="shared" si="39"/>
        <v>0</v>
      </c>
      <c r="BB113" s="201"/>
      <c r="BC113" s="201"/>
      <c r="BD113" s="213">
        <f t="shared" si="40"/>
        <v>0</v>
      </c>
      <c r="BE113" s="201"/>
      <c r="BF113" s="201"/>
      <c r="BG113" s="213">
        <f t="shared" si="41"/>
        <v>0</v>
      </c>
      <c r="BH113" s="201"/>
      <c r="BI113" s="24">
        <f t="shared" si="42"/>
        <v>0</v>
      </c>
      <c r="BJ113" s="54"/>
      <c r="BK113" s="54"/>
      <c r="BL113" s="213">
        <f t="shared" si="43"/>
        <v>0</v>
      </c>
      <c r="BM113" s="54"/>
      <c r="BN113" s="54"/>
      <c r="BO113" s="213">
        <f t="shared" si="44"/>
        <v>0</v>
      </c>
      <c r="BP113" s="54"/>
      <c r="BQ113" s="25">
        <f t="shared" si="45"/>
        <v>0</v>
      </c>
      <c r="BR113" s="214"/>
      <c r="BS113" s="11" t="str">
        <f>IF(ISBLANK('ÁREA MEJORA COMPETENCIAL'!R113),"",(IF(ISERROR('ÁREA MEJORA COMPETENCIAL'!R113),"",('ÁREA MEJORA COMPETENCIAL'!X113)*3.3333333)))</f>
        <v/>
      </c>
      <c r="BT113" s="5" t="str">
        <f>IF(ISBLANK('ÁREA MEJORA COMPETENCIAL'!R113),"",(MROUND(BS113,4)))</f>
        <v/>
      </c>
      <c r="BU113" s="8" t="str">
        <f>(IF('ÁREA MEJORA COMPETENCIAL'!X113=21,70,IF('ÁREA MEJORA COMPETENCIAL'!X113=20,66,IF('ÁREA MEJORA COMPETENCIAL'!X113=19,63,IF('ÁREA MEJORA COMPETENCIAL'!X113&lt;=2,"",BT113)))))</f>
        <v/>
      </c>
      <c r="BV113" s="26">
        <f t="shared" si="46"/>
        <v>0</v>
      </c>
      <c r="BW113" s="69" t="str">
        <f>IF(ISBLANK('ÁREA MEJORA COMPETENCIAL'!R113),"",IF(BU113="","",BV113-BU113))</f>
        <v/>
      </c>
      <c r="BX113" s="224" t="str">
        <f>IF(ISBLANK('ÁREA MEJORA COMPETENCIAL'!R113),"",IF(BU113="","VER RESULTADOS",BV113/BU113))</f>
        <v/>
      </c>
      <c r="BY113" s="135"/>
    </row>
    <row r="114" spans="1:77" s="99" customFormat="1" ht="18.75" customHeight="1" x14ac:dyDescent="0.3">
      <c r="A114" s="400" t="str">
        <f>IF(ISBLANK('ÁREA MEJORA COMPETENCIAL'!A114),"",'ÁREA MEJORA COMPETENCIAL'!A114:B114)</f>
        <v/>
      </c>
      <c r="B114" s="400"/>
      <c r="C114" s="181" t="str">
        <f>IF(ISBLANK('ÁREA MEJORA COMPETENCIAL'!C114),"",'ÁREA MEJORA COMPETENCIAL'!C114)</f>
        <v/>
      </c>
      <c r="D114" s="16" t="str">
        <f>IF(ISBLANK('ÁREA MEJORA COMPETENCIAL'!D114),"",'ÁREA MEJORA COMPETENCIAL'!D114)</f>
        <v/>
      </c>
      <c r="E114" s="68"/>
      <c r="F114" s="205"/>
      <c r="G114" s="205"/>
      <c r="H114" s="54"/>
      <c r="I114" s="54"/>
      <c r="J114" s="54"/>
      <c r="K114" s="24">
        <f t="shared" si="24"/>
        <v>0</v>
      </c>
      <c r="L114" s="54"/>
      <c r="M114" s="54"/>
      <c r="N114" s="213">
        <f t="shared" si="25"/>
        <v>0</v>
      </c>
      <c r="O114" s="54"/>
      <c r="P114" s="54"/>
      <c r="Q114" s="213">
        <f t="shared" si="26"/>
        <v>0</v>
      </c>
      <c r="R114" s="54"/>
      <c r="S114" s="54"/>
      <c r="T114" s="213">
        <f t="shared" si="27"/>
        <v>0</v>
      </c>
      <c r="U114" s="54"/>
      <c r="V114" s="54"/>
      <c r="W114" s="213">
        <f t="shared" si="28"/>
        <v>0</v>
      </c>
      <c r="X114" s="54"/>
      <c r="Y114" s="24">
        <f t="shared" si="29"/>
        <v>0</v>
      </c>
      <c r="Z114" s="54"/>
      <c r="AA114" s="54"/>
      <c r="AB114" s="213">
        <f t="shared" si="30"/>
        <v>0</v>
      </c>
      <c r="AC114" s="54"/>
      <c r="AD114" s="54"/>
      <c r="AE114" s="213">
        <f t="shared" si="31"/>
        <v>0</v>
      </c>
      <c r="AF114" s="54"/>
      <c r="AG114" s="54"/>
      <c r="AH114" s="213">
        <f t="shared" si="32"/>
        <v>0</v>
      </c>
      <c r="AI114" s="54"/>
      <c r="AJ114" s="54"/>
      <c r="AK114" s="213">
        <f t="shared" si="33"/>
        <v>0</v>
      </c>
      <c r="AL114" s="54"/>
      <c r="AM114" s="24">
        <f t="shared" si="34"/>
        <v>0</v>
      </c>
      <c r="AN114" s="54"/>
      <c r="AO114" s="54"/>
      <c r="AP114" s="213">
        <f t="shared" si="35"/>
        <v>0</v>
      </c>
      <c r="AQ114" s="54"/>
      <c r="AR114" s="54"/>
      <c r="AS114" s="213">
        <f t="shared" si="36"/>
        <v>0</v>
      </c>
      <c r="AT114" s="54"/>
      <c r="AU114" s="54"/>
      <c r="AV114" s="213">
        <f t="shared" si="37"/>
        <v>0</v>
      </c>
      <c r="AW114" s="54"/>
      <c r="AX114" s="54"/>
      <c r="AY114" s="213">
        <f t="shared" si="38"/>
        <v>0</v>
      </c>
      <c r="AZ114" s="54"/>
      <c r="BA114" s="24">
        <f t="shared" si="39"/>
        <v>0</v>
      </c>
      <c r="BB114" s="201"/>
      <c r="BC114" s="201"/>
      <c r="BD114" s="213">
        <f t="shared" si="40"/>
        <v>0</v>
      </c>
      <c r="BE114" s="201"/>
      <c r="BF114" s="201"/>
      <c r="BG114" s="213">
        <f t="shared" si="41"/>
        <v>0</v>
      </c>
      <c r="BH114" s="201"/>
      <c r="BI114" s="24">
        <f t="shared" si="42"/>
        <v>0</v>
      </c>
      <c r="BJ114" s="54"/>
      <c r="BK114" s="54"/>
      <c r="BL114" s="213">
        <f t="shared" si="43"/>
        <v>0</v>
      </c>
      <c r="BM114" s="54"/>
      <c r="BN114" s="54"/>
      <c r="BO114" s="213">
        <f t="shared" si="44"/>
        <v>0</v>
      </c>
      <c r="BP114" s="54"/>
      <c r="BQ114" s="25">
        <f t="shared" si="45"/>
        <v>0</v>
      </c>
      <c r="BR114" s="214"/>
      <c r="BS114" s="11" t="str">
        <f>IF(ISBLANK('ÁREA MEJORA COMPETENCIAL'!R114),"",(IF(ISERROR('ÁREA MEJORA COMPETENCIAL'!R114),"",('ÁREA MEJORA COMPETENCIAL'!X114)*3.3333333)))</f>
        <v/>
      </c>
      <c r="BT114" s="5" t="str">
        <f>IF(ISBLANK('ÁREA MEJORA COMPETENCIAL'!R114),"",(MROUND(BS114,4)))</f>
        <v/>
      </c>
      <c r="BU114" s="8" t="str">
        <f>(IF('ÁREA MEJORA COMPETENCIAL'!X114=21,70,IF('ÁREA MEJORA COMPETENCIAL'!X114=20,66,IF('ÁREA MEJORA COMPETENCIAL'!X114=19,63,IF('ÁREA MEJORA COMPETENCIAL'!X114&lt;=2,"",BT114)))))</f>
        <v/>
      </c>
      <c r="BV114" s="26">
        <f t="shared" si="46"/>
        <v>0</v>
      </c>
      <c r="BW114" s="69" t="str">
        <f>IF(ISBLANK('ÁREA MEJORA COMPETENCIAL'!R114),"",IF(BU114="","",BV114-BU114))</f>
        <v/>
      </c>
      <c r="BX114" s="224" t="str">
        <f>IF(ISBLANK('ÁREA MEJORA COMPETENCIAL'!R114),"",IF(BU114="","VER RESULTADOS",BV114/BU114))</f>
        <v/>
      </c>
      <c r="BY114" s="135"/>
    </row>
    <row r="115" spans="1:77" s="99" customFormat="1" ht="18.75" customHeight="1" x14ac:dyDescent="0.3">
      <c r="A115" s="400" t="str">
        <f>IF(ISBLANK('ÁREA MEJORA COMPETENCIAL'!A115),"",'ÁREA MEJORA COMPETENCIAL'!A115:B115)</f>
        <v/>
      </c>
      <c r="B115" s="400"/>
      <c r="C115" s="181" t="str">
        <f>IF(ISBLANK('ÁREA MEJORA COMPETENCIAL'!C115),"",'ÁREA MEJORA COMPETENCIAL'!C115)</f>
        <v/>
      </c>
      <c r="D115" s="16" t="str">
        <f>IF(ISBLANK('ÁREA MEJORA COMPETENCIAL'!D115),"",'ÁREA MEJORA COMPETENCIAL'!D115)</f>
        <v/>
      </c>
      <c r="E115" s="68"/>
      <c r="F115" s="205"/>
      <c r="G115" s="205"/>
      <c r="H115" s="54"/>
      <c r="I115" s="54"/>
      <c r="J115" s="54"/>
      <c r="K115" s="24">
        <f t="shared" si="24"/>
        <v>0</v>
      </c>
      <c r="L115" s="54"/>
      <c r="M115" s="54"/>
      <c r="N115" s="213">
        <f t="shared" si="25"/>
        <v>0</v>
      </c>
      <c r="O115" s="54"/>
      <c r="P115" s="54"/>
      <c r="Q115" s="213">
        <f t="shared" si="26"/>
        <v>0</v>
      </c>
      <c r="R115" s="54"/>
      <c r="S115" s="54"/>
      <c r="T115" s="213">
        <f t="shared" si="27"/>
        <v>0</v>
      </c>
      <c r="U115" s="54"/>
      <c r="V115" s="54"/>
      <c r="W115" s="213">
        <f t="shared" si="28"/>
        <v>0</v>
      </c>
      <c r="X115" s="54"/>
      <c r="Y115" s="24">
        <f t="shared" si="29"/>
        <v>0</v>
      </c>
      <c r="Z115" s="54"/>
      <c r="AA115" s="54"/>
      <c r="AB115" s="213">
        <f t="shared" si="30"/>
        <v>0</v>
      </c>
      <c r="AC115" s="54"/>
      <c r="AD115" s="54"/>
      <c r="AE115" s="213">
        <f t="shared" si="31"/>
        <v>0</v>
      </c>
      <c r="AF115" s="54"/>
      <c r="AG115" s="54"/>
      <c r="AH115" s="213">
        <f t="shared" si="32"/>
        <v>0</v>
      </c>
      <c r="AI115" s="54"/>
      <c r="AJ115" s="54"/>
      <c r="AK115" s="213">
        <f t="shared" si="33"/>
        <v>0</v>
      </c>
      <c r="AL115" s="54"/>
      <c r="AM115" s="24">
        <f t="shared" si="34"/>
        <v>0</v>
      </c>
      <c r="AN115" s="54"/>
      <c r="AO115" s="54"/>
      <c r="AP115" s="213">
        <f t="shared" si="35"/>
        <v>0</v>
      </c>
      <c r="AQ115" s="54"/>
      <c r="AR115" s="54"/>
      <c r="AS115" s="213">
        <f t="shared" si="36"/>
        <v>0</v>
      </c>
      <c r="AT115" s="54"/>
      <c r="AU115" s="54"/>
      <c r="AV115" s="213">
        <f t="shared" si="37"/>
        <v>0</v>
      </c>
      <c r="AW115" s="54"/>
      <c r="AX115" s="54"/>
      <c r="AY115" s="213">
        <f t="shared" si="38"/>
        <v>0</v>
      </c>
      <c r="AZ115" s="54"/>
      <c r="BA115" s="24">
        <f t="shared" si="39"/>
        <v>0</v>
      </c>
      <c r="BB115" s="201"/>
      <c r="BC115" s="201"/>
      <c r="BD115" s="213">
        <f t="shared" si="40"/>
        <v>0</v>
      </c>
      <c r="BE115" s="201"/>
      <c r="BF115" s="201"/>
      <c r="BG115" s="213">
        <f t="shared" si="41"/>
        <v>0</v>
      </c>
      <c r="BH115" s="201"/>
      <c r="BI115" s="24">
        <f t="shared" si="42"/>
        <v>0</v>
      </c>
      <c r="BJ115" s="54"/>
      <c r="BK115" s="54"/>
      <c r="BL115" s="213">
        <f t="shared" si="43"/>
        <v>0</v>
      </c>
      <c r="BM115" s="54"/>
      <c r="BN115" s="54"/>
      <c r="BO115" s="213">
        <f t="shared" si="44"/>
        <v>0</v>
      </c>
      <c r="BP115" s="54"/>
      <c r="BQ115" s="25">
        <f t="shared" si="45"/>
        <v>0</v>
      </c>
      <c r="BR115" s="214"/>
      <c r="BS115" s="11" t="str">
        <f>IF(ISBLANK('ÁREA MEJORA COMPETENCIAL'!R115),"",(IF(ISERROR('ÁREA MEJORA COMPETENCIAL'!R115),"",('ÁREA MEJORA COMPETENCIAL'!X115)*3.3333333)))</f>
        <v/>
      </c>
      <c r="BT115" s="5" t="str">
        <f>IF(ISBLANK('ÁREA MEJORA COMPETENCIAL'!R115),"",(MROUND(BS115,4)))</f>
        <v/>
      </c>
      <c r="BU115" s="8" t="str">
        <f>(IF('ÁREA MEJORA COMPETENCIAL'!X115=21,70,IF('ÁREA MEJORA COMPETENCIAL'!X115=20,66,IF('ÁREA MEJORA COMPETENCIAL'!X115=19,63,IF('ÁREA MEJORA COMPETENCIAL'!X115&lt;=2,"",BT115)))))</f>
        <v/>
      </c>
      <c r="BV115" s="26">
        <f t="shared" si="46"/>
        <v>0</v>
      </c>
      <c r="BW115" s="69" t="str">
        <f>IF(ISBLANK('ÁREA MEJORA COMPETENCIAL'!R115),"",IF(BU115="","",BV115-BU115))</f>
        <v/>
      </c>
      <c r="BX115" s="224" t="str">
        <f>IF(ISBLANK('ÁREA MEJORA COMPETENCIAL'!R115),"",IF(BU115="","VER RESULTADOS",BV115/BU115))</f>
        <v/>
      </c>
      <c r="BY115" s="135"/>
    </row>
    <row r="116" spans="1:77" s="99" customFormat="1" ht="18.75" customHeight="1" x14ac:dyDescent="0.3">
      <c r="A116" s="400" t="str">
        <f>IF(ISBLANK('ÁREA MEJORA COMPETENCIAL'!A116),"",'ÁREA MEJORA COMPETENCIAL'!A116:B116)</f>
        <v/>
      </c>
      <c r="B116" s="400"/>
      <c r="C116" s="181" t="str">
        <f>IF(ISBLANK('ÁREA MEJORA COMPETENCIAL'!C116),"",'ÁREA MEJORA COMPETENCIAL'!C116)</f>
        <v/>
      </c>
      <c r="D116" s="16" t="str">
        <f>IF(ISBLANK('ÁREA MEJORA COMPETENCIAL'!D116),"",'ÁREA MEJORA COMPETENCIAL'!D116)</f>
        <v/>
      </c>
      <c r="E116" s="68"/>
      <c r="F116" s="205"/>
      <c r="G116" s="205"/>
      <c r="H116" s="54"/>
      <c r="I116" s="54"/>
      <c r="J116" s="54"/>
      <c r="K116" s="24">
        <f t="shared" si="24"/>
        <v>0</v>
      </c>
      <c r="L116" s="54"/>
      <c r="M116" s="54"/>
      <c r="N116" s="213">
        <f t="shared" si="25"/>
        <v>0</v>
      </c>
      <c r="O116" s="54"/>
      <c r="P116" s="54"/>
      <c r="Q116" s="213">
        <f t="shared" si="26"/>
        <v>0</v>
      </c>
      <c r="R116" s="54"/>
      <c r="S116" s="54"/>
      <c r="T116" s="213">
        <f t="shared" si="27"/>
        <v>0</v>
      </c>
      <c r="U116" s="54"/>
      <c r="V116" s="54"/>
      <c r="W116" s="213">
        <f t="shared" si="28"/>
        <v>0</v>
      </c>
      <c r="X116" s="54"/>
      <c r="Y116" s="24">
        <f t="shared" si="29"/>
        <v>0</v>
      </c>
      <c r="Z116" s="54"/>
      <c r="AA116" s="54"/>
      <c r="AB116" s="213">
        <f t="shared" si="30"/>
        <v>0</v>
      </c>
      <c r="AC116" s="54"/>
      <c r="AD116" s="54"/>
      <c r="AE116" s="213">
        <f t="shared" si="31"/>
        <v>0</v>
      </c>
      <c r="AF116" s="54"/>
      <c r="AG116" s="54"/>
      <c r="AH116" s="213">
        <f t="shared" si="32"/>
        <v>0</v>
      </c>
      <c r="AI116" s="54"/>
      <c r="AJ116" s="54"/>
      <c r="AK116" s="213">
        <f t="shared" si="33"/>
        <v>0</v>
      </c>
      <c r="AL116" s="54"/>
      <c r="AM116" s="24">
        <f t="shared" si="34"/>
        <v>0</v>
      </c>
      <c r="AN116" s="54"/>
      <c r="AO116" s="54"/>
      <c r="AP116" s="213">
        <f t="shared" si="35"/>
        <v>0</v>
      </c>
      <c r="AQ116" s="54"/>
      <c r="AR116" s="54"/>
      <c r="AS116" s="213">
        <f t="shared" si="36"/>
        <v>0</v>
      </c>
      <c r="AT116" s="54"/>
      <c r="AU116" s="54"/>
      <c r="AV116" s="213">
        <f t="shared" si="37"/>
        <v>0</v>
      </c>
      <c r="AW116" s="54"/>
      <c r="AX116" s="54"/>
      <c r="AY116" s="213">
        <f t="shared" si="38"/>
        <v>0</v>
      </c>
      <c r="AZ116" s="54"/>
      <c r="BA116" s="24">
        <f t="shared" si="39"/>
        <v>0</v>
      </c>
      <c r="BB116" s="201"/>
      <c r="BC116" s="201"/>
      <c r="BD116" s="213">
        <f t="shared" si="40"/>
        <v>0</v>
      </c>
      <c r="BE116" s="201"/>
      <c r="BF116" s="201"/>
      <c r="BG116" s="213">
        <f t="shared" si="41"/>
        <v>0</v>
      </c>
      <c r="BH116" s="201"/>
      <c r="BI116" s="24">
        <f t="shared" si="42"/>
        <v>0</v>
      </c>
      <c r="BJ116" s="54"/>
      <c r="BK116" s="54"/>
      <c r="BL116" s="213">
        <f t="shared" si="43"/>
        <v>0</v>
      </c>
      <c r="BM116" s="54"/>
      <c r="BN116" s="54"/>
      <c r="BO116" s="213">
        <f t="shared" si="44"/>
        <v>0</v>
      </c>
      <c r="BP116" s="54"/>
      <c r="BQ116" s="25">
        <f t="shared" si="45"/>
        <v>0</v>
      </c>
      <c r="BR116" s="214"/>
      <c r="BS116" s="11" t="str">
        <f>IF(ISBLANK('ÁREA MEJORA COMPETENCIAL'!R116),"",(IF(ISERROR('ÁREA MEJORA COMPETENCIAL'!R116),"",('ÁREA MEJORA COMPETENCIAL'!X116)*3.3333333)))</f>
        <v/>
      </c>
      <c r="BT116" s="5" t="str">
        <f>IF(ISBLANK('ÁREA MEJORA COMPETENCIAL'!R116),"",(MROUND(BS116,4)))</f>
        <v/>
      </c>
      <c r="BU116" s="8" t="str">
        <f>(IF('ÁREA MEJORA COMPETENCIAL'!X116=21,70,IF('ÁREA MEJORA COMPETENCIAL'!X116=20,66,IF('ÁREA MEJORA COMPETENCIAL'!X116=19,63,IF('ÁREA MEJORA COMPETENCIAL'!X116&lt;=2,"",BT116)))))</f>
        <v/>
      </c>
      <c r="BV116" s="26">
        <f t="shared" si="46"/>
        <v>0</v>
      </c>
      <c r="BW116" s="69" t="str">
        <f>IF(ISBLANK('ÁREA MEJORA COMPETENCIAL'!R116),"",IF(BU116="","",BV116-BU116))</f>
        <v/>
      </c>
      <c r="BX116" s="224" t="str">
        <f>IF(ISBLANK('ÁREA MEJORA COMPETENCIAL'!R116),"",IF(BU116="","VER RESULTADOS",BV116/BU116))</f>
        <v/>
      </c>
      <c r="BY116" s="135"/>
    </row>
    <row r="117" spans="1:77" s="99" customFormat="1" ht="18.75" customHeight="1" x14ac:dyDescent="0.3">
      <c r="A117" s="400" t="str">
        <f>IF(ISBLANK('ÁREA MEJORA COMPETENCIAL'!A117),"",'ÁREA MEJORA COMPETENCIAL'!A117:B117)</f>
        <v/>
      </c>
      <c r="B117" s="400"/>
      <c r="C117" s="181" t="str">
        <f>IF(ISBLANK('ÁREA MEJORA COMPETENCIAL'!C117),"",'ÁREA MEJORA COMPETENCIAL'!C117)</f>
        <v/>
      </c>
      <c r="D117" s="16" t="str">
        <f>IF(ISBLANK('ÁREA MEJORA COMPETENCIAL'!D117),"",'ÁREA MEJORA COMPETENCIAL'!D117)</f>
        <v/>
      </c>
      <c r="E117" s="68"/>
      <c r="F117" s="205"/>
      <c r="G117" s="205"/>
      <c r="H117" s="54"/>
      <c r="I117" s="54"/>
      <c r="J117" s="54"/>
      <c r="K117" s="24">
        <f t="shared" si="24"/>
        <v>0</v>
      </c>
      <c r="L117" s="54"/>
      <c r="M117" s="54"/>
      <c r="N117" s="213">
        <f t="shared" si="25"/>
        <v>0</v>
      </c>
      <c r="O117" s="54"/>
      <c r="P117" s="54"/>
      <c r="Q117" s="213">
        <f t="shared" si="26"/>
        <v>0</v>
      </c>
      <c r="R117" s="54"/>
      <c r="S117" s="54"/>
      <c r="T117" s="213">
        <f t="shared" si="27"/>
        <v>0</v>
      </c>
      <c r="U117" s="54"/>
      <c r="V117" s="54"/>
      <c r="W117" s="213">
        <f t="shared" si="28"/>
        <v>0</v>
      </c>
      <c r="X117" s="54"/>
      <c r="Y117" s="24">
        <f t="shared" si="29"/>
        <v>0</v>
      </c>
      <c r="Z117" s="54"/>
      <c r="AA117" s="54"/>
      <c r="AB117" s="213">
        <f t="shared" si="30"/>
        <v>0</v>
      </c>
      <c r="AC117" s="54"/>
      <c r="AD117" s="54"/>
      <c r="AE117" s="213">
        <f t="shared" si="31"/>
        <v>0</v>
      </c>
      <c r="AF117" s="54"/>
      <c r="AG117" s="54"/>
      <c r="AH117" s="213">
        <f t="shared" si="32"/>
        <v>0</v>
      </c>
      <c r="AI117" s="54"/>
      <c r="AJ117" s="54"/>
      <c r="AK117" s="213">
        <f t="shared" si="33"/>
        <v>0</v>
      </c>
      <c r="AL117" s="54"/>
      <c r="AM117" s="24">
        <f t="shared" si="34"/>
        <v>0</v>
      </c>
      <c r="AN117" s="54"/>
      <c r="AO117" s="54"/>
      <c r="AP117" s="213">
        <f t="shared" si="35"/>
        <v>0</v>
      </c>
      <c r="AQ117" s="54"/>
      <c r="AR117" s="54"/>
      <c r="AS117" s="213">
        <f t="shared" si="36"/>
        <v>0</v>
      </c>
      <c r="AT117" s="54"/>
      <c r="AU117" s="54"/>
      <c r="AV117" s="213">
        <f t="shared" si="37"/>
        <v>0</v>
      </c>
      <c r="AW117" s="54"/>
      <c r="AX117" s="54"/>
      <c r="AY117" s="213">
        <f t="shared" si="38"/>
        <v>0</v>
      </c>
      <c r="AZ117" s="54"/>
      <c r="BA117" s="24">
        <f t="shared" si="39"/>
        <v>0</v>
      </c>
      <c r="BB117" s="201"/>
      <c r="BC117" s="201"/>
      <c r="BD117" s="213">
        <f t="shared" si="40"/>
        <v>0</v>
      </c>
      <c r="BE117" s="201"/>
      <c r="BF117" s="201"/>
      <c r="BG117" s="213">
        <f t="shared" si="41"/>
        <v>0</v>
      </c>
      <c r="BH117" s="201"/>
      <c r="BI117" s="24">
        <f t="shared" si="42"/>
        <v>0</v>
      </c>
      <c r="BJ117" s="54"/>
      <c r="BK117" s="54"/>
      <c r="BL117" s="213">
        <f t="shared" si="43"/>
        <v>0</v>
      </c>
      <c r="BM117" s="54"/>
      <c r="BN117" s="54"/>
      <c r="BO117" s="213">
        <f t="shared" si="44"/>
        <v>0</v>
      </c>
      <c r="BP117" s="54"/>
      <c r="BQ117" s="25">
        <f t="shared" si="45"/>
        <v>0</v>
      </c>
      <c r="BR117" s="214"/>
      <c r="BS117" s="11" t="str">
        <f>IF(ISBLANK('ÁREA MEJORA COMPETENCIAL'!R117),"",(IF(ISERROR('ÁREA MEJORA COMPETENCIAL'!R117),"",('ÁREA MEJORA COMPETENCIAL'!X117)*3.3333333)))</f>
        <v/>
      </c>
      <c r="BT117" s="5" t="str">
        <f>IF(ISBLANK('ÁREA MEJORA COMPETENCIAL'!R117),"",(MROUND(BS117,4)))</f>
        <v/>
      </c>
      <c r="BU117" s="8" t="str">
        <f>(IF('ÁREA MEJORA COMPETENCIAL'!X117=21,70,IF('ÁREA MEJORA COMPETENCIAL'!X117=20,66,IF('ÁREA MEJORA COMPETENCIAL'!X117=19,63,IF('ÁREA MEJORA COMPETENCIAL'!X117&lt;=2,"",BT117)))))</f>
        <v/>
      </c>
      <c r="BV117" s="26">
        <f t="shared" si="46"/>
        <v>0</v>
      </c>
      <c r="BW117" s="69" t="str">
        <f>IF(ISBLANK('ÁREA MEJORA COMPETENCIAL'!R117),"",IF(BU117="","",BV117-BU117))</f>
        <v/>
      </c>
      <c r="BX117" s="224" t="str">
        <f>IF(ISBLANK('ÁREA MEJORA COMPETENCIAL'!R117),"",IF(BU117="","VER RESULTADOS",BV117/BU117))</f>
        <v/>
      </c>
      <c r="BY117" s="135"/>
    </row>
    <row r="118" spans="1:77" s="99" customFormat="1" ht="18.75" customHeight="1" x14ac:dyDescent="0.3">
      <c r="A118" s="400" t="str">
        <f>IF(ISBLANK('ÁREA MEJORA COMPETENCIAL'!A118),"",'ÁREA MEJORA COMPETENCIAL'!A118:B118)</f>
        <v/>
      </c>
      <c r="B118" s="400"/>
      <c r="C118" s="181" t="str">
        <f>IF(ISBLANK('ÁREA MEJORA COMPETENCIAL'!C118),"",'ÁREA MEJORA COMPETENCIAL'!C118)</f>
        <v/>
      </c>
      <c r="D118" s="16" t="str">
        <f>IF(ISBLANK('ÁREA MEJORA COMPETENCIAL'!D118),"",'ÁREA MEJORA COMPETENCIAL'!D118)</f>
        <v/>
      </c>
      <c r="E118" s="68"/>
      <c r="F118" s="205"/>
      <c r="G118" s="205"/>
      <c r="H118" s="54"/>
      <c r="I118" s="54"/>
      <c r="J118" s="54"/>
      <c r="K118" s="24">
        <f t="shared" si="24"/>
        <v>0</v>
      </c>
      <c r="L118" s="54"/>
      <c r="M118" s="54"/>
      <c r="N118" s="213">
        <f t="shared" si="25"/>
        <v>0</v>
      </c>
      <c r="O118" s="54"/>
      <c r="P118" s="54"/>
      <c r="Q118" s="213">
        <f t="shared" si="26"/>
        <v>0</v>
      </c>
      <c r="R118" s="54"/>
      <c r="S118" s="54"/>
      <c r="T118" s="213">
        <f t="shared" si="27"/>
        <v>0</v>
      </c>
      <c r="U118" s="54"/>
      <c r="V118" s="54"/>
      <c r="W118" s="213">
        <f t="shared" si="28"/>
        <v>0</v>
      </c>
      <c r="X118" s="54"/>
      <c r="Y118" s="24">
        <f t="shared" si="29"/>
        <v>0</v>
      </c>
      <c r="Z118" s="54"/>
      <c r="AA118" s="54"/>
      <c r="AB118" s="213">
        <f t="shared" si="30"/>
        <v>0</v>
      </c>
      <c r="AC118" s="54"/>
      <c r="AD118" s="54"/>
      <c r="AE118" s="213">
        <f t="shared" si="31"/>
        <v>0</v>
      </c>
      <c r="AF118" s="54"/>
      <c r="AG118" s="54"/>
      <c r="AH118" s="213">
        <f t="shared" si="32"/>
        <v>0</v>
      </c>
      <c r="AI118" s="54"/>
      <c r="AJ118" s="54"/>
      <c r="AK118" s="213">
        <f t="shared" si="33"/>
        <v>0</v>
      </c>
      <c r="AL118" s="54"/>
      <c r="AM118" s="24">
        <f t="shared" si="34"/>
        <v>0</v>
      </c>
      <c r="AN118" s="54"/>
      <c r="AO118" s="54"/>
      <c r="AP118" s="213">
        <f t="shared" si="35"/>
        <v>0</v>
      </c>
      <c r="AQ118" s="54"/>
      <c r="AR118" s="54"/>
      <c r="AS118" s="213">
        <f t="shared" si="36"/>
        <v>0</v>
      </c>
      <c r="AT118" s="54"/>
      <c r="AU118" s="54"/>
      <c r="AV118" s="213">
        <f t="shared" si="37"/>
        <v>0</v>
      </c>
      <c r="AW118" s="54"/>
      <c r="AX118" s="54"/>
      <c r="AY118" s="213">
        <f t="shared" si="38"/>
        <v>0</v>
      </c>
      <c r="AZ118" s="54"/>
      <c r="BA118" s="24">
        <f t="shared" si="39"/>
        <v>0</v>
      </c>
      <c r="BB118" s="201"/>
      <c r="BC118" s="201"/>
      <c r="BD118" s="213">
        <f t="shared" si="40"/>
        <v>0</v>
      </c>
      <c r="BE118" s="201"/>
      <c r="BF118" s="201"/>
      <c r="BG118" s="213">
        <f t="shared" si="41"/>
        <v>0</v>
      </c>
      <c r="BH118" s="201"/>
      <c r="BI118" s="24">
        <f t="shared" si="42"/>
        <v>0</v>
      </c>
      <c r="BJ118" s="54"/>
      <c r="BK118" s="54"/>
      <c r="BL118" s="213">
        <f t="shared" si="43"/>
        <v>0</v>
      </c>
      <c r="BM118" s="54"/>
      <c r="BN118" s="54"/>
      <c r="BO118" s="213">
        <f t="shared" si="44"/>
        <v>0</v>
      </c>
      <c r="BP118" s="54"/>
      <c r="BQ118" s="25">
        <f t="shared" si="45"/>
        <v>0</v>
      </c>
      <c r="BR118" s="214"/>
      <c r="BS118" s="11" t="str">
        <f>IF(ISBLANK('ÁREA MEJORA COMPETENCIAL'!R118),"",(IF(ISERROR('ÁREA MEJORA COMPETENCIAL'!R118),"",('ÁREA MEJORA COMPETENCIAL'!X118)*3.3333333)))</f>
        <v/>
      </c>
      <c r="BT118" s="5" t="str">
        <f>IF(ISBLANK('ÁREA MEJORA COMPETENCIAL'!R118),"",(MROUND(BS118,4)))</f>
        <v/>
      </c>
      <c r="BU118" s="8" t="str">
        <f>(IF('ÁREA MEJORA COMPETENCIAL'!X118=21,70,IF('ÁREA MEJORA COMPETENCIAL'!X118=20,66,IF('ÁREA MEJORA COMPETENCIAL'!X118=19,63,IF('ÁREA MEJORA COMPETENCIAL'!X118&lt;=2,"",BT118)))))</f>
        <v/>
      </c>
      <c r="BV118" s="26">
        <f t="shared" si="46"/>
        <v>0</v>
      </c>
      <c r="BW118" s="69" t="str">
        <f>IF(ISBLANK('ÁREA MEJORA COMPETENCIAL'!R118),"",IF(BU118="","",BV118-BU118))</f>
        <v/>
      </c>
      <c r="BX118" s="224" t="str">
        <f>IF(ISBLANK('ÁREA MEJORA COMPETENCIAL'!R118),"",IF(BU118="","VER RESULTADOS",BV118/BU118))</f>
        <v/>
      </c>
      <c r="BY118" s="135"/>
    </row>
    <row r="119" spans="1:77" s="99" customFormat="1" ht="18.75" customHeight="1" x14ac:dyDescent="0.3">
      <c r="A119" s="400" t="str">
        <f>IF(ISBLANK('ÁREA MEJORA COMPETENCIAL'!A119),"",'ÁREA MEJORA COMPETENCIAL'!A119:B119)</f>
        <v/>
      </c>
      <c r="B119" s="400"/>
      <c r="C119" s="181" t="str">
        <f>IF(ISBLANK('ÁREA MEJORA COMPETENCIAL'!C119),"",'ÁREA MEJORA COMPETENCIAL'!C119)</f>
        <v/>
      </c>
      <c r="D119" s="16" t="str">
        <f>IF(ISBLANK('ÁREA MEJORA COMPETENCIAL'!D119),"",'ÁREA MEJORA COMPETENCIAL'!D119)</f>
        <v/>
      </c>
      <c r="E119" s="68"/>
      <c r="F119" s="205"/>
      <c r="G119" s="205"/>
      <c r="H119" s="54"/>
      <c r="I119" s="54"/>
      <c r="J119" s="54"/>
      <c r="K119" s="24">
        <f t="shared" si="24"/>
        <v>0</v>
      </c>
      <c r="L119" s="54"/>
      <c r="M119" s="54"/>
      <c r="N119" s="213">
        <f t="shared" si="25"/>
        <v>0</v>
      </c>
      <c r="O119" s="54"/>
      <c r="P119" s="54"/>
      <c r="Q119" s="213">
        <f t="shared" si="26"/>
        <v>0</v>
      </c>
      <c r="R119" s="54"/>
      <c r="S119" s="54"/>
      <c r="T119" s="213">
        <f t="shared" si="27"/>
        <v>0</v>
      </c>
      <c r="U119" s="54"/>
      <c r="V119" s="54"/>
      <c r="W119" s="213">
        <f t="shared" si="28"/>
        <v>0</v>
      </c>
      <c r="X119" s="54"/>
      <c r="Y119" s="24">
        <f t="shared" si="29"/>
        <v>0</v>
      </c>
      <c r="Z119" s="54"/>
      <c r="AA119" s="54"/>
      <c r="AB119" s="213">
        <f t="shared" si="30"/>
        <v>0</v>
      </c>
      <c r="AC119" s="54"/>
      <c r="AD119" s="54"/>
      <c r="AE119" s="213">
        <f t="shared" si="31"/>
        <v>0</v>
      </c>
      <c r="AF119" s="54"/>
      <c r="AG119" s="54"/>
      <c r="AH119" s="213">
        <f t="shared" si="32"/>
        <v>0</v>
      </c>
      <c r="AI119" s="54"/>
      <c r="AJ119" s="54"/>
      <c r="AK119" s="213">
        <f t="shared" si="33"/>
        <v>0</v>
      </c>
      <c r="AL119" s="54"/>
      <c r="AM119" s="24">
        <f t="shared" si="34"/>
        <v>0</v>
      </c>
      <c r="AN119" s="54"/>
      <c r="AO119" s="54"/>
      <c r="AP119" s="213">
        <f t="shared" si="35"/>
        <v>0</v>
      </c>
      <c r="AQ119" s="54"/>
      <c r="AR119" s="54"/>
      <c r="AS119" s="213">
        <f t="shared" si="36"/>
        <v>0</v>
      </c>
      <c r="AT119" s="54"/>
      <c r="AU119" s="54"/>
      <c r="AV119" s="213">
        <f t="shared" si="37"/>
        <v>0</v>
      </c>
      <c r="AW119" s="54"/>
      <c r="AX119" s="54"/>
      <c r="AY119" s="213">
        <f t="shared" si="38"/>
        <v>0</v>
      </c>
      <c r="AZ119" s="54"/>
      <c r="BA119" s="24">
        <f t="shared" si="39"/>
        <v>0</v>
      </c>
      <c r="BB119" s="201"/>
      <c r="BC119" s="201"/>
      <c r="BD119" s="213">
        <f t="shared" si="40"/>
        <v>0</v>
      </c>
      <c r="BE119" s="201"/>
      <c r="BF119" s="201"/>
      <c r="BG119" s="213">
        <f t="shared" si="41"/>
        <v>0</v>
      </c>
      <c r="BH119" s="201"/>
      <c r="BI119" s="24">
        <f t="shared" si="42"/>
        <v>0</v>
      </c>
      <c r="BJ119" s="54"/>
      <c r="BK119" s="54"/>
      <c r="BL119" s="213">
        <f t="shared" si="43"/>
        <v>0</v>
      </c>
      <c r="BM119" s="54"/>
      <c r="BN119" s="54"/>
      <c r="BO119" s="213">
        <f t="shared" si="44"/>
        <v>0</v>
      </c>
      <c r="BP119" s="54"/>
      <c r="BQ119" s="25">
        <f t="shared" si="45"/>
        <v>0</v>
      </c>
      <c r="BR119" s="214"/>
      <c r="BS119" s="11" t="str">
        <f>IF(ISBLANK('ÁREA MEJORA COMPETENCIAL'!R119),"",(IF(ISERROR('ÁREA MEJORA COMPETENCIAL'!R119),"",('ÁREA MEJORA COMPETENCIAL'!X119)*3.3333333)))</f>
        <v/>
      </c>
      <c r="BT119" s="5" t="str">
        <f>IF(ISBLANK('ÁREA MEJORA COMPETENCIAL'!R119),"",(MROUND(BS119,4)))</f>
        <v/>
      </c>
      <c r="BU119" s="8" t="str">
        <f>(IF('ÁREA MEJORA COMPETENCIAL'!X119=21,70,IF('ÁREA MEJORA COMPETENCIAL'!X119=20,66,IF('ÁREA MEJORA COMPETENCIAL'!X119=19,63,IF('ÁREA MEJORA COMPETENCIAL'!X119&lt;=2,"",BT119)))))</f>
        <v/>
      </c>
      <c r="BV119" s="26">
        <f t="shared" si="46"/>
        <v>0</v>
      </c>
      <c r="BW119" s="69" t="str">
        <f>IF(ISBLANK('ÁREA MEJORA COMPETENCIAL'!R119),"",IF(BU119="","",BV119-BU119))</f>
        <v/>
      </c>
      <c r="BX119" s="224" t="str">
        <f>IF(ISBLANK('ÁREA MEJORA COMPETENCIAL'!R119),"",IF(BU119="","VER RESULTADOS",BV119/BU119))</f>
        <v/>
      </c>
      <c r="BY119" s="135"/>
    </row>
    <row r="120" spans="1:77" s="99" customFormat="1" ht="18.75" customHeight="1" x14ac:dyDescent="0.3">
      <c r="A120" s="400" t="str">
        <f>IF(ISBLANK('ÁREA MEJORA COMPETENCIAL'!A120),"",'ÁREA MEJORA COMPETENCIAL'!A120:B120)</f>
        <v/>
      </c>
      <c r="B120" s="400"/>
      <c r="C120" s="181" t="str">
        <f>IF(ISBLANK('ÁREA MEJORA COMPETENCIAL'!C120),"",'ÁREA MEJORA COMPETENCIAL'!C120)</f>
        <v/>
      </c>
      <c r="D120" s="16" t="str">
        <f>IF(ISBLANK('ÁREA MEJORA COMPETENCIAL'!D120),"",'ÁREA MEJORA COMPETENCIAL'!D120)</f>
        <v/>
      </c>
      <c r="E120" s="68"/>
      <c r="F120" s="205"/>
      <c r="G120" s="205"/>
      <c r="H120" s="54"/>
      <c r="I120" s="54"/>
      <c r="J120" s="54"/>
      <c r="K120" s="24">
        <f t="shared" si="24"/>
        <v>0</v>
      </c>
      <c r="L120" s="54"/>
      <c r="M120" s="54"/>
      <c r="N120" s="213">
        <f t="shared" si="25"/>
        <v>0</v>
      </c>
      <c r="O120" s="54"/>
      <c r="P120" s="54"/>
      <c r="Q120" s="213">
        <f t="shared" si="26"/>
        <v>0</v>
      </c>
      <c r="R120" s="54"/>
      <c r="S120" s="54"/>
      <c r="T120" s="213">
        <f t="shared" si="27"/>
        <v>0</v>
      </c>
      <c r="U120" s="54"/>
      <c r="V120" s="54"/>
      <c r="W120" s="213">
        <f t="shared" si="28"/>
        <v>0</v>
      </c>
      <c r="X120" s="54"/>
      <c r="Y120" s="24">
        <f t="shared" si="29"/>
        <v>0</v>
      </c>
      <c r="Z120" s="54"/>
      <c r="AA120" s="54"/>
      <c r="AB120" s="213">
        <f t="shared" si="30"/>
        <v>0</v>
      </c>
      <c r="AC120" s="54"/>
      <c r="AD120" s="54"/>
      <c r="AE120" s="213">
        <f t="shared" si="31"/>
        <v>0</v>
      </c>
      <c r="AF120" s="54"/>
      <c r="AG120" s="54"/>
      <c r="AH120" s="213">
        <f t="shared" si="32"/>
        <v>0</v>
      </c>
      <c r="AI120" s="54"/>
      <c r="AJ120" s="54"/>
      <c r="AK120" s="213">
        <f t="shared" si="33"/>
        <v>0</v>
      </c>
      <c r="AL120" s="54"/>
      <c r="AM120" s="24">
        <f t="shared" si="34"/>
        <v>0</v>
      </c>
      <c r="AN120" s="54"/>
      <c r="AO120" s="54"/>
      <c r="AP120" s="213">
        <f t="shared" si="35"/>
        <v>0</v>
      </c>
      <c r="AQ120" s="54"/>
      <c r="AR120" s="54"/>
      <c r="AS120" s="213">
        <f t="shared" si="36"/>
        <v>0</v>
      </c>
      <c r="AT120" s="54"/>
      <c r="AU120" s="54"/>
      <c r="AV120" s="213">
        <f t="shared" si="37"/>
        <v>0</v>
      </c>
      <c r="AW120" s="54"/>
      <c r="AX120" s="54"/>
      <c r="AY120" s="213">
        <f t="shared" si="38"/>
        <v>0</v>
      </c>
      <c r="AZ120" s="54"/>
      <c r="BA120" s="24">
        <f t="shared" si="39"/>
        <v>0</v>
      </c>
      <c r="BB120" s="201"/>
      <c r="BC120" s="201"/>
      <c r="BD120" s="213">
        <f t="shared" si="40"/>
        <v>0</v>
      </c>
      <c r="BE120" s="201"/>
      <c r="BF120" s="201"/>
      <c r="BG120" s="213">
        <f t="shared" si="41"/>
        <v>0</v>
      </c>
      <c r="BH120" s="201"/>
      <c r="BI120" s="24">
        <f t="shared" si="42"/>
        <v>0</v>
      </c>
      <c r="BJ120" s="54"/>
      <c r="BK120" s="54"/>
      <c r="BL120" s="213">
        <f t="shared" si="43"/>
        <v>0</v>
      </c>
      <c r="BM120" s="54"/>
      <c r="BN120" s="54"/>
      <c r="BO120" s="213">
        <f t="shared" si="44"/>
        <v>0</v>
      </c>
      <c r="BP120" s="54"/>
      <c r="BQ120" s="25">
        <f t="shared" si="45"/>
        <v>0</v>
      </c>
      <c r="BR120" s="214"/>
      <c r="BS120" s="11" t="str">
        <f>IF(ISBLANK('ÁREA MEJORA COMPETENCIAL'!R120),"",(IF(ISERROR('ÁREA MEJORA COMPETENCIAL'!R120),"",('ÁREA MEJORA COMPETENCIAL'!X120)*3.3333333)))</f>
        <v/>
      </c>
      <c r="BT120" s="5" t="str">
        <f>IF(ISBLANK('ÁREA MEJORA COMPETENCIAL'!R120),"",(MROUND(BS120,4)))</f>
        <v/>
      </c>
      <c r="BU120" s="8" t="str">
        <f>(IF('ÁREA MEJORA COMPETENCIAL'!X120=21,70,IF('ÁREA MEJORA COMPETENCIAL'!X120=20,66,IF('ÁREA MEJORA COMPETENCIAL'!X120=19,63,IF('ÁREA MEJORA COMPETENCIAL'!X120&lt;=2,"",BT120)))))</f>
        <v/>
      </c>
      <c r="BV120" s="26">
        <f t="shared" si="46"/>
        <v>0</v>
      </c>
      <c r="BW120" s="69" t="str">
        <f>IF(ISBLANK('ÁREA MEJORA COMPETENCIAL'!R120),"",IF(BU120="","",BV120-BU120))</f>
        <v/>
      </c>
      <c r="BX120" s="224" t="str">
        <f>IF(ISBLANK('ÁREA MEJORA COMPETENCIAL'!R120),"",IF(BU120="","VER RESULTADOS",BV120/BU120))</f>
        <v/>
      </c>
      <c r="BY120" s="135"/>
    </row>
    <row r="121" spans="1:77" s="99" customFormat="1" ht="18.75" customHeight="1" x14ac:dyDescent="0.3">
      <c r="A121" s="400" t="str">
        <f>IF(ISBLANK('ÁREA MEJORA COMPETENCIAL'!A121),"",'ÁREA MEJORA COMPETENCIAL'!A121:B121)</f>
        <v/>
      </c>
      <c r="B121" s="400"/>
      <c r="C121" s="181" t="str">
        <f>IF(ISBLANK('ÁREA MEJORA COMPETENCIAL'!C121),"",'ÁREA MEJORA COMPETENCIAL'!C121)</f>
        <v/>
      </c>
      <c r="D121" s="16" t="str">
        <f>IF(ISBLANK('ÁREA MEJORA COMPETENCIAL'!D121),"",'ÁREA MEJORA COMPETENCIAL'!D121)</f>
        <v/>
      </c>
      <c r="E121" s="68"/>
      <c r="F121" s="205"/>
      <c r="G121" s="205"/>
      <c r="H121" s="54"/>
      <c r="I121" s="54"/>
      <c r="J121" s="54"/>
      <c r="K121" s="24">
        <f t="shared" si="24"/>
        <v>0</v>
      </c>
      <c r="L121" s="54"/>
      <c r="M121" s="54"/>
      <c r="N121" s="213">
        <f t="shared" si="25"/>
        <v>0</v>
      </c>
      <c r="O121" s="54"/>
      <c r="P121" s="54"/>
      <c r="Q121" s="213">
        <f t="shared" si="26"/>
        <v>0</v>
      </c>
      <c r="R121" s="54"/>
      <c r="S121" s="54"/>
      <c r="T121" s="213">
        <f t="shared" si="27"/>
        <v>0</v>
      </c>
      <c r="U121" s="54"/>
      <c r="V121" s="54"/>
      <c r="W121" s="213">
        <f t="shared" si="28"/>
        <v>0</v>
      </c>
      <c r="X121" s="54"/>
      <c r="Y121" s="24">
        <f t="shared" si="29"/>
        <v>0</v>
      </c>
      <c r="Z121" s="54"/>
      <c r="AA121" s="54"/>
      <c r="AB121" s="213">
        <f t="shared" si="30"/>
        <v>0</v>
      </c>
      <c r="AC121" s="54"/>
      <c r="AD121" s="54"/>
      <c r="AE121" s="213">
        <f t="shared" si="31"/>
        <v>0</v>
      </c>
      <c r="AF121" s="54"/>
      <c r="AG121" s="54"/>
      <c r="AH121" s="213">
        <f t="shared" si="32"/>
        <v>0</v>
      </c>
      <c r="AI121" s="54"/>
      <c r="AJ121" s="54"/>
      <c r="AK121" s="213">
        <f t="shared" si="33"/>
        <v>0</v>
      </c>
      <c r="AL121" s="54"/>
      <c r="AM121" s="24">
        <f t="shared" si="34"/>
        <v>0</v>
      </c>
      <c r="AN121" s="54"/>
      <c r="AO121" s="54"/>
      <c r="AP121" s="213">
        <f t="shared" si="35"/>
        <v>0</v>
      </c>
      <c r="AQ121" s="54"/>
      <c r="AR121" s="54"/>
      <c r="AS121" s="213">
        <f t="shared" si="36"/>
        <v>0</v>
      </c>
      <c r="AT121" s="54"/>
      <c r="AU121" s="54"/>
      <c r="AV121" s="213">
        <f t="shared" si="37"/>
        <v>0</v>
      </c>
      <c r="AW121" s="54"/>
      <c r="AX121" s="54"/>
      <c r="AY121" s="213">
        <f t="shared" si="38"/>
        <v>0</v>
      </c>
      <c r="AZ121" s="54"/>
      <c r="BA121" s="24">
        <f t="shared" si="39"/>
        <v>0</v>
      </c>
      <c r="BB121" s="201"/>
      <c r="BC121" s="201"/>
      <c r="BD121" s="213">
        <f t="shared" si="40"/>
        <v>0</v>
      </c>
      <c r="BE121" s="201"/>
      <c r="BF121" s="201"/>
      <c r="BG121" s="213">
        <f t="shared" si="41"/>
        <v>0</v>
      </c>
      <c r="BH121" s="201"/>
      <c r="BI121" s="24">
        <f t="shared" si="42"/>
        <v>0</v>
      </c>
      <c r="BJ121" s="54"/>
      <c r="BK121" s="54"/>
      <c r="BL121" s="213">
        <f t="shared" si="43"/>
        <v>0</v>
      </c>
      <c r="BM121" s="54"/>
      <c r="BN121" s="54"/>
      <c r="BO121" s="213">
        <f t="shared" si="44"/>
        <v>0</v>
      </c>
      <c r="BP121" s="54"/>
      <c r="BQ121" s="25">
        <f t="shared" si="45"/>
        <v>0</v>
      </c>
      <c r="BR121" s="214"/>
      <c r="BS121" s="11" t="str">
        <f>IF(ISBLANK('ÁREA MEJORA COMPETENCIAL'!R121),"",(IF(ISERROR('ÁREA MEJORA COMPETENCIAL'!R121),"",('ÁREA MEJORA COMPETENCIAL'!X121)*3.3333333)))</f>
        <v/>
      </c>
      <c r="BT121" s="5" t="str">
        <f>IF(ISBLANK('ÁREA MEJORA COMPETENCIAL'!R121),"",(MROUND(BS121,4)))</f>
        <v/>
      </c>
      <c r="BU121" s="8" t="str">
        <f>(IF('ÁREA MEJORA COMPETENCIAL'!X121=21,70,IF('ÁREA MEJORA COMPETENCIAL'!X121=20,66,IF('ÁREA MEJORA COMPETENCIAL'!X121=19,63,IF('ÁREA MEJORA COMPETENCIAL'!X121&lt;=2,"",BT121)))))</f>
        <v/>
      </c>
      <c r="BV121" s="26">
        <f t="shared" si="46"/>
        <v>0</v>
      </c>
      <c r="BW121" s="69" t="str">
        <f>IF(ISBLANK('ÁREA MEJORA COMPETENCIAL'!R121),"",IF(BU121="","",BV121-BU121))</f>
        <v/>
      </c>
      <c r="BX121" s="224" t="str">
        <f>IF(ISBLANK('ÁREA MEJORA COMPETENCIAL'!R121),"",IF(BU121="","VER RESULTADOS",BV121/BU121))</f>
        <v/>
      </c>
      <c r="BY121" s="135"/>
    </row>
    <row r="122" spans="1:77" s="99" customFormat="1" ht="18.75" customHeight="1" x14ac:dyDescent="0.3">
      <c r="A122" s="400" t="str">
        <f>IF(ISBLANK('ÁREA MEJORA COMPETENCIAL'!A122),"",'ÁREA MEJORA COMPETENCIAL'!A122:B122)</f>
        <v/>
      </c>
      <c r="B122" s="400"/>
      <c r="C122" s="181" t="str">
        <f>IF(ISBLANK('ÁREA MEJORA COMPETENCIAL'!C122),"",'ÁREA MEJORA COMPETENCIAL'!C122)</f>
        <v/>
      </c>
      <c r="D122" s="16" t="str">
        <f>IF(ISBLANK('ÁREA MEJORA COMPETENCIAL'!D122),"",'ÁREA MEJORA COMPETENCIAL'!D122)</f>
        <v/>
      </c>
      <c r="E122" s="68"/>
      <c r="F122" s="205"/>
      <c r="G122" s="205"/>
      <c r="H122" s="54"/>
      <c r="I122" s="54"/>
      <c r="J122" s="54"/>
      <c r="K122" s="24">
        <f t="shared" si="24"/>
        <v>0</v>
      </c>
      <c r="L122" s="54"/>
      <c r="M122" s="54"/>
      <c r="N122" s="213">
        <f t="shared" si="25"/>
        <v>0</v>
      </c>
      <c r="O122" s="54"/>
      <c r="P122" s="54"/>
      <c r="Q122" s="213">
        <f t="shared" si="26"/>
        <v>0</v>
      </c>
      <c r="R122" s="54"/>
      <c r="S122" s="54"/>
      <c r="T122" s="213">
        <f t="shared" si="27"/>
        <v>0</v>
      </c>
      <c r="U122" s="54"/>
      <c r="V122" s="54"/>
      <c r="W122" s="213">
        <f t="shared" si="28"/>
        <v>0</v>
      </c>
      <c r="X122" s="54"/>
      <c r="Y122" s="24">
        <f t="shared" si="29"/>
        <v>0</v>
      </c>
      <c r="Z122" s="54"/>
      <c r="AA122" s="54"/>
      <c r="AB122" s="213">
        <f t="shared" si="30"/>
        <v>0</v>
      </c>
      <c r="AC122" s="54"/>
      <c r="AD122" s="54"/>
      <c r="AE122" s="213">
        <f t="shared" si="31"/>
        <v>0</v>
      </c>
      <c r="AF122" s="54"/>
      <c r="AG122" s="54"/>
      <c r="AH122" s="213">
        <f t="shared" si="32"/>
        <v>0</v>
      </c>
      <c r="AI122" s="54"/>
      <c r="AJ122" s="54"/>
      <c r="AK122" s="213">
        <f t="shared" si="33"/>
        <v>0</v>
      </c>
      <c r="AL122" s="54"/>
      <c r="AM122" s="24">
        <f t="shared" si="34"/>
        <v>0</v>
      </c>
      <c r="AN122" s="54"/>
      <c r="AO122" s="54"/>
      <c r="AP122" s="213">
        <f t="shared" si="35"/>
        <v>0</v>
      </c>
      <c r="AQ122" s="54"/>
      <c r="AR122" s="54"/>
      <c r="AS122" s="213">
        <f t="shared" si="36"/>
        <v>0</v>
      </c>
      <c r="AT122" s="54"/>
      <c r="AU122" s="54"/>
      <c r="AV122" s="213">
        <f t="shared" si="37"/>
        <v>0</v>
      </c>
      <c r="AW122" s="54"/>
      <c r="AX122" s="54"/>
      <c r="AY122" s="213">
        <f t="shared" si="38"/>
        <v>0</v>
      </c>
      <c r="AZ122" s="54"/>
      <c r="BA122" s="24">
        <f t="shared" si="39"/>
        <v>0</v>
      </c>
      <c r="BB122" s="201"/>
      <c r="BC122" s="201"/>
      <c r="BD122" s="213">
        <f t="shared" si="40"/>
        <v>0</v>
      </c>
      <c r="BE122" s="201"/>
      <c r="BF122" s="201"/>
      <c r="BG122" s="213">
        <f t="shared" si="41"/>
        <v>0</v>
      </c>
      <c r="BH122" s="201"/>
      <c r="BI122" s="24">
        <f t="shared" si="42"/>
        <v>0</v>
      </c>
      <c r="BJ122" s="54"/>
      <c r="BK122" s="54"/>
      <c r="BL122" s="213">
        <f t="shared" si="43"/>
        <v>0</v>
      </c>
      <c r="BM122" s="54"/>
      <c r="BN122" s="54"/>
      <c r="BO122" s="213">
        <f t="shared" si="44"/>
        <v>0</v>
      </c>
      <c r="BP122" s="54"/>
      <c r="BQ122" s="25">
        <f t="shared" si="45"/>
        <v>0</v>
      </c>
      <c r="BR122" s="214"/>
      <c r="BS122" s="11" t="str">
        <f>IF(ISBLANK('ÁREA MEJORA COMPETENCIAL'!R122),"",(IF(ISERROR('ÁREA MEJORA COMPETENCIAL'!R122),"",('ÁREA MEJORA COMPETENCIAL'!X122)*3.3333333)))</f>
        <v/>
      </c>
      <c r="BT122" s="5" t="str">
        <f>IF(ISBLANK('ÁREA MEJORA COMPETENCIAL'!R122),"",(MROUND(BS122,4)))</f>
        <v/>
      </c>
      <c r="BU122" s="8" t="str">
        <f>(IF('ÁREA MEJORA COMPETENCIAL'!X122=21,70,IF('ÁREA MEJORA COMPETENCIAL'!X122=20,66,IF('ÁREA MEJORA COMPETENCIAL'!X122=19,63,IF('ÁREA MEJORA COMPETENCIAL'!X122&lt;=2,"",BT122)))))</f>
        <v/>
      </c>
      <c r="BV122" s="26">
        <f t="shared" si="46"/>
        <v>0</v>
      </c>
      <c r="BW122" s="69" t="str">
        <f>IF(ISBLANK('ÁREA MEJORA COMPETENCIAL'!R122),"",IF(BU122="","",BV122-BU122))</f>
        <v/>
      </c>
      <c r="BX122" s="224" t="str">
        <f>IF(ISBLANK('ÁREA MEJORA COMPETENCIAL'!R122),"",IF(BU122="","VER RESULTADOS",BV122/BU122))</f>
        <v/>
      </c>
      <c r="BY122" s="135"/>
    </row>
    <row r="123" spans="1:77" s="99" customFormat="1" ht="18.75" customHeight="1" x14ac:dyDescent="0.3">
      <c r="A123" s="400" t="str">
        <f>IF(ISBLANK('ÁREA MEJORA COMPETENCIAL'!A123),"",'ÁREA MEJORA COMPETENCIAL'!A123:B123)</f>
        <v/>
      </c>
      <c r="B123" s="400"/>
      <c r="C123" s="181" t="str">
        <f>IF(ISBLANK('ÁREA MEJORA COMPETENCIAL'!C123),"",'ÁREA MEJORA COMPETENCIAL'!C123)</f>
        <v/>
      </c>
      <c r="D123" s="16" t="str">
        <f>IF(ISBLANK('ÁREA MEJORA COMPETENCIAL'!D123),"",'ÁREA MEJORA COMPETENCIAL'!D123)</f>
        <v/>
      </c>
      <c r="E123" s="68"/>
      <c r="F123" s="205"/>
      <c r="G123" s="205"/>
      <c r="H123" s="54"/>
      <c r="I123" s="54"/>
      <c r="J123" s="54"/>
      <c r="K123" s="24">
        <f t="shared" si="24"/>
        <v>0</v>
      </c>
      <c r="L123" s="54"/>
      <c r="M123" s="54"/>
      <c r="N123" s="213">
        <f t="shared" si="25"/>
        <v>0</v>
      </c>
      <c r="O123" s="54"/>
      <c r="P123" s="54"/>
      <c r="Q123" s="213">
        <f t="shared" si="26"/>
        <v>0</v>
      </c>
      <c r="R123" s="54"/>
      <c r="S123" s="54"/>
      <c r="T123" s="213">
        <f t="shared" si="27"/>
        <v>0</v>
      </c>
      <c r="U123" s="54"/>
      <c r="V123" s="54"/>
      <c r="W123" s="213">
        <f t="shared" si="28"/>
        <v>0</v>
      </c>
      <c r="X123" s="54"/>
      <c r="Y123" s="24">
        <f t="shared" si="29"/>
        <v>0</v>
      </c>
      <c r="Z123" s="54"/>
      <c r="AA123" s="54"/>
      <c r="AB123" s="213">
        <f t="shared" si="30"/>
        <v>0</v>
      </c>
      <c r="AC123" s="54"/>
      <c r="AD123" s="54"/>
      <c r="AE123" s="213">
        <f t="shared" si="31"/>
        <v>0</v>
      </c>
      <c r="AF123" s="54"/>
      <c r="AG123" s="54"/>
      <c r="AH123" s="213">
        <f t="shared" si="32"/>
        <v>0</v>
      </c>
      <c r="AI123" s="54"/>
      <c r="AJ123" s="54"/>
      <c r="AK123" s="213">
        <f t="shared" si="33"/>
        <v>0</v>
      </c>
      <c r="AL123" s="54"/>
      <c r="AM123" s="24">
        <f t="shared" si="34"/>
        <v>0</v>
      </c>
      <c r="AN123" s="54"/>
      <c r="AO123" s="54"/>
      <c r="AP123" s="213">
        <f t="shared" si="35"/>
        <v>0</v>
      </c>
      <c r="AQ123" s="54"/>
      <c r="AR123" s="54"/>
      <c r="AS123" s="213">
        <f t="shared" si="36"/>
        <v>0</v>
      </c>
      <c r="AT123" s="54"/>
      <c r="AU123" s="54"/>
      <c r="AV123" s="213">
        <f t="shared" si="37"/>
        <v>0</v>
      </c>
      <c r="AW123" s="54"/>
      <c r="AX123" s="54"/>
      <c r="AY123" s="213">
        <f t="shared" si="38"/>
        <v>0</v>
      </c>
      <c r="AZ123" s="54"/>
      <c r="BA123" s="24">
        <f t="shared" si="39"/>
        <v>0</v>
      </c>
      <c r="BB123" s="201"/>
      <c r="BC123" s="201"/>
      <c r="BD123" s="213">
        <f t="shared" si="40"/>
        <v>0</v>
      </c>
      <c r="BE123" s="201"/>
      <c r="BF123" s="201"/>
      <c r="BG123" s="213">
        <f t="shared" si="41"/>
        <v>0</v>
      </c>
      <c r="BH123" s="201"/>
      <c r="BI123" s="24">
        <f t="shared" si="42"/>
        <v>0</v>
      </c>
      <c r="BJ123" s="54"/>
      <c r="BK123" s="54"/>
      <c r="BL123" s="213">
        <f t="shared" si="43"/>
        <v>0</v>
      </c>
      <c r="BM123" s="54"/>
      <c r="BN123" s="54"/>
      <c r="BO123" s="213">
        <f t="shared" si="44"/>
        <v>0</v>
      </c>
      <c r="BP123" s="54"/>
      <c r="BQ123" s="25">
        <f t="shared" si="45"/>
        <v>0</v>
      </c>
      <c r="BR123" s="214"/>
      <c r="BS123" s="11" t="str">
        <f>IF(ISBLANK('ÁREA MEJORA COMPETENCIAL'!R123),"",(IF(ISERROR('ÁREA MEJORA COMPETENCIAL'!R123),"",('ÁREA MEJORA COMPETENCIAL'!X123)*3.3333333)))</f>
        <v/>
      </c>
      <c r="BT123" s="5" t="str">
        <f>IF(ISBLANK('ÁREA MEJORA COMPETENCIAL'!R123),"",(MROUND(BS123,4)))</f>
        <v/>
      </c>
      <c r="BU123" s="8" t="str">
        <f>(IF('ÁREA MEJORA COMPETENCIAL'!X123=21,70,IF('ÁREA MEJORA COMPETENCIAL'!X123=20,66,IF('ÁREA MEJORA COMPETENCIAL'!X123=19,63,IF('ÁREA MEJORA COMPETENCIAL'!X123&lt;=2,"",BT123)))))</f>
        <v/>
      </c>
      <c r="BV123" s="26">
        <f t="shared" si="46"/>
        <v>0</v>
      </c>
      <c r="BW123" s="69" t="str">
        <f>IF(ISBLANK('ÁREA MEJORA COMPETENCIAL'!R123),"",IF(BU123="","",BV123-BU123))</f>
        <v/>
      </c>
      <c r="BX123" s="224" t="str">
        <f>IF(ISBLANK('ÁREA MEJORA COMPETENCIAL'!R123),"",IF(BU123="","VER RESULTADOS",BV123/BU123))</f>
        <v/>
      </c>
      <c r="BY123" s="135"/>
    </row>
    <row r="124" spans="1:77" s="99" customFormat="1" ht="18.75" customHeight="1" x14ac:dyDescent="0.3">
      <c r="A124" s="400" t="str">
        <f>IF(ISBLANK('ÁREA MEJORA COMPETENCIAL'!A124),"",'ÁREA MEJORA COMPETENCIAL'!A124:B124)</f>
        <v/>
      </c>
      <c r="B124" s="400"/>
      <c r="C124" s="181" t="str">
        <f>IF(ISBLANK('ÁREA MEJORA COMPETENCIAL'!C124),"",'ÁREA MEJORA COMPETENCIAL'!C124)</f>
        <v/>
      </c>
      <c r="D124" s="16" t="str">
        <f>IF(ISBLANK('ÁREA MEJORA COMPETENCIAL'!D124),"",'ÁREA MEJORA COMPETENCIAL'!D124)</f>
        <v/>
      </c>
      <c r="E124" s="68"/>
      <c r="F124" s="205"/>
      <c r="G124" s="205"/>
      <c r="H124" s="54"/>
      <c r="I124" s="54"/>
      <c r="J124" s="54"/>
      <c r="K124" s="24">
        <f t="shared" si="24"/>
        <v>0</v>
      </c>
      <c r="L124" s="54"/>
      <c r="M124" s="54"/>
      <c r="N124" s="213">
        <f t="shared" si="25"/>
        <v>0</v>
      </c>
      <c r="O124" s="54"/>
      <c r="P124" s="54"/>
      <c r="Q124" s="213">
        <f t="shared" si="26"/>
        <v>0</v>
      </c>
      <c r="R124" s="54"/>
      <c r="S124" s="54"/>
      <c r="T124" s="213">
        <f t="shared" si="27"/>
        <v>0</v>
      </c>
      <c r="U124" s="54"/>
      <c r="V124" s="54"/>
      <c r="W124" s="213">
        <f t="shared" si="28"/>
        <v>0</v>
      </c>
      <c r="X124" s="54"/>
      <c r="Y124" s="24">
        <f t="shared" si="29"/>
        <v>0</v>
      </c>
      <c r="Z124" s="54"/>
      <c r="AA124" s="54"/>
      <c r="AB124" s="213">
        <f t="shared" si="30"/>
        <v>0</v>
      </c>
      <c r="AC124" s="54"/>
      <c r="AD124" s="54"/>
      <c r="AE124" s="213">
        <f t="shared" si="31"/>
        <v>0</v>
      </c>
      <c r="AF124" s="54"/>
      <c r="AG124" s="54"/>
      <c r="AH124" s="213">
        <f t="shared" si="32"/>
        <v>0</v>
      </c>
      <c r="AI124" s="54"/>
      <c r="AJ124" s="54"/>
      <c r="AK124" s="213">
        <f t="shared" si="33"/>
        <v>0</v>
      </c>
      <c r="AL124" s="54"/>
      <c r="AM124" s="24">
        <f t="shared" si="34"/>
        <v>0</v>
      </c>
      <c r="AN124" s="54"/>
      <c r="AO124" s="54"/>
      <c r="AP124" s="213">
        <f t="shared" si="35"/>
        <v>0</v>
      </c>
      <c r="AQ124" s="54"/>
      <c r="AR124" s="54"/>
      <c r="AS124" s="213">
        <f t="shared" si="36"/>
        <v>0</v>
      </c>
      <c r="AT124" s="54"/>
      <c r="AU124" s="54"/>
      <c r="AV124" s="213">
        <f t="shared" si="37"/>
        <v>0</v>
      </c>
      <c r="AW124" s="54"/>
      <c r="AX124" s="54"/>
      <c r="AY124" s="213">
        <f t="shared" si="38"/>
        <v>0</v>
      </c>
      <c r="AZ124" s="54"/>
      <c r="BA124" s="24">
        <f t="shared" si="39"/>
        <v>0</v>
      </c>
      <c r="BB124" s="201"/>
      <c r="BC124" s="201"/>
      <c r="BD124" s="213">
        <f t="shared" si="40"/>
        <v>0</v>
      </c>
      <c r="BE124" s="201"/>
      <c r="BF124" s="201"/>
      <c r="BG124" s="213">
        <f t="shared" si="41"/>
        <v>0</v>
      </c>
      <c r="BH124" s="201"/>
      <c r="BI124" s="24">
        <f t="shared" si="42"/>
        <v>0</v>
      </c>
      <c r="BJ124" s="54"/>
      <c r="BK124" s="54"/>
      <c r="BL124" s="213">
        <f t="shared" si="43"/>
        <v>0</v>
      </c>
      <c r="BM124" s="54"/>
      <c r="BN124" s="54"/>
      <c r="BO124" s="213">
        <f t="shared" si="44"/>
        <v>0</v>
      </c>
      <c r="BP124" s="54"/>
      <c r="BQ124" s="25">
        <f t="shared" si="45"/>
        <v>0</v>
      </c>
      <c r="BR124" s="214"/>
      <c r="BS124" s="11" t="str">
        <f>IF(ISBLANK('ÁREA MEJORA COMPETENCIAL'!R124),"",(IF(ISERROR('ÁREA MEJORA COMPETENCIAL'!R124),"",('ÁREA MEJORA COMPETENCIAL'!X124)*3.3333333)))</f>
        <v/>
      </c>
      <c r="BT124" s="5" t="str">
        <f>IF(ISBLANK('ÁREA MEJORA COMPETENCIAL'!R124),"",(MROUND(BS124,4)))</f>
        <v/>
      </c>
      <c r="BU124" s="8" t="str">
        <f>(IF('ÁREA MEJORA COMPETENCIAL'!X124=21,70,IF('ÁREA MEJORA COMPETENCIAL'!X124=20,66,IF('ÁREA MEJORA COMPETENCIAL'!X124=19,63,IF('ÁREA MEJORA COMPETENCIAL'!X124&lt;=2,"",BT124)))))</f>
        <v/>
      </c>
      <c r="BV124" s="26">
        <f t="shared" si="46"/>
        <v>0</v>
      </c>
      <c r="BW124" s="69" t="str">
        <f>IF(ISBLANK('ÁREA MEJORA COMPETENCIAL'!R124),"",IF(BU124="","",BV124-BU124))</f>
        <v/>
      </c>
      <c r="BX124" s="224" t="str">
        <f>IF(ISBLANK('ÁREA MEJORA COMPETENCIAL'!R124),"",IF(BU124="","VER RESULTADOS",BV124/BU124))</f>
        <v/>
      </c>
      <c r="BY124" s="135"/>
    </row>
    <row r="125" spans="1:77" s="99" customFormat="1" ht="18.75" customHeight="1" x14ac:dyDescent="0.3">
      <c r="A125" s="400" t="str">
        <f>IF(ISBLANK('ÁREA MEJORA COMPETENCIAL'!A125),"",'ÁREA MEJORA COMPETENCIAL'!A125:B125)</f>
        <v/>
      </c>
      <c r="B125" s="400"/>
      <c r="C125" s="181" t="str">
        <f>IF(ISBLANK('ÁREA MEJORA COMPETENCIAL'!C125),"",'ÁREA MEJORA COMPETENCIAL'!C125)</f>
        <v/>
      </c>
      <c r="D125" s="16" t="str">
        <f>IF(ISBLANK('ÁREA MEJORA COMPETENCIAL'!D125),"",'ÁREA MEJORA COMPETENCIAL'!D125)</f>
        <v/>
      </c>
      <c r="E125" s="68"/>
      <c r="F125" s="205"/>
      <c r="G125" s="205"/>
      <c r="H125" s="54"/>
      <c r="I125" s="54"/>
      <c r="J125" s="54"/>
      <c r="K125" s="24">
        <f t="shared" si="24"/>
        <v>0</v>
      </c>
      <c r="L125" s="54"/>
      <c r="M125" s="54"/>
      <c r="N125" s="213">
        <f t="shared" si="25"/>
        <v>0</v>
      </c>
      <c r="O125" s="54"/>
      <c r="P125" s="54"/>
      <c r="Q125" s="213">
        <f t="shared" si="26"/>
        <v>0</v>
      </c>
      <c r="R125" s="54"/>
      <c r="S125" s="54"/>
      <c r="T125" s="213">
        <f t="shared" si="27"/>
        <v>0</v>
      </c>
      <c r="U125" s="54"/>
      <c r="V125" s="54"/>
      <c r="W125" s="213">
        <f t="shared" si="28"/>
        <v>0</v>
      </c>
      <c r="X125" s="54"/>
      <c r="Y125" s="24">
        <f t="shared" si="29"/>
        <v>0</v>
      </c>
      <c r="Z125" s="54"/>
      <c r="AA125" s="54"/>
      <c r="AB125" s="213">
        <f t="shared" si="30"/>
        <v>0</v>
      </c>
      <c r="AC125" s="54"/>
      <c r="AD125" s="54"/>
      <c r="AE125" s="213">
        <f t="shared" si="31"/>
        <v>0</v>
      </c>
      <c r="AF125" s="54"/>
      <c r="AG125" s="54"/>
      <c r="AH125" s="213">
        <f t="shared" si="32"/>
        <v>0</v>
      </c>
      <c r="AI125" s="54"/>
      <c r="AJ125" s="54"/>
      <c r="AK125" s="213">
        <f t="shared" si="33"/>
        <v>0</v>
      </c>
      <c r="AL125" s="54"/>
      <c r="AM125" s="24">
        <f t="shared" si="34"/>
        <v>0</v>
      </c>
      <c r="AN125" s="54"/>
      <c r="AO125" s="54"/>
      <c r="AP125" s="213">
        <f t="shared" si="35"/>
        <v>0</v>
      </c>
      <c r="AQ125" s="54"/>
      <c r="AR125" s="54"/>
      <c r="AS125" s="213">
        <f t="shared" si="36"/>
        <v>0</v>
      </c>
      <c r="AT125" s="54"/>
      <c r="AU125" s="54"/>
      <c r="AV125" s="213">
        <f t="shared" si="37"/>
        <v>0</v>
      </c>
      <c r="AW125" s="54"/>
      <c r="AX125" s="54"/>
      <c r="AY125" s="213">
        <f t="shared" si="38"/>
        <v>0</v>
      </c>
      <c r="AZ125" s="54"/>
      <c r="BA125" s="24">
        <f t="shared" si="39"/>
        <v>0</v>
      </c>
      <c r="BB125" s="201"/>
      <c r="BC125" s="201"/>
      <c r="BD125" s="213">
        <f t="shared" si="40"/>
        <v>0</v>
      </c>
      <c r="BE125" s="201"/>
      <c r="BF125" s="201"/>
      <c r="BG125" s="213">
        <f t="shared" si="41"/>
        <v>0</v>
      </c>
      <c r="BH125" s="201"/>
      <c r="BI125" s="24">
        <f t="shared" si="42"/>
        <v>0</v>
      </c>
      <c r="BJ125" s="54"/>
      <c r="BK125" s="54"/>
      <c r="BL125" s="213">
        <f t="shared" si="43"/>
        <v>0</v>
      </c>
      <c r="BM125" s="54"/>
      <c r="BN125" s="54"/>
      <c r="BO125" s="213">
        <f t="shared" si="44"/>
        <v>0</v>
      </c>
      <c r="BP125" s="54"/>
      <c r="BQ125" s="25">
        <f t="shared" si="45"/>
        <v>0</v>
      </c>
      <c r="BR125" s="214"/>
      <c r="BS125" s="11" t="str">
        <f>IF(ISBLANK('ÁREA MEJORA COMPETENCIAL'!R125),"",(IF(ISERROR('ÁREA MEJORA COMPETENCIAL'!R125),"",('ÁREA MEJORA COMPETENCIAL'!X125)*3.3333333)))</f>
        <v/>
      </c>
      <c r="BT125" s="5" t="str">
        <f>IF(ISBLANK('ÁREA MEJORA COMPETENCIAL'!R125),"",(MROUND(BS125,4)))</f>
        <v/>
      </c>
      <c r="BU125" s="8" t="str">
        <f>(IF('ÁREA MEJORA COMPETENCIAL'!X125=21,70,IF('ÁREA MEJORA COMPETENCIAL'!X125=20,66,IF('ÁREA MEJORA COMPETENCIAL'!X125=19,63,IF('ÁREA MEJORA COMPETENCIAL'!X125&lt;=2,"",BT125)))))</f>
        <v/>
      </c>
      <c r="BV125" s="26">
        <f t="shared" si="46"/>
        <v>0</v>
      </c>
      <c r="BW125" s="69" t="str">
        <f>IF(ISBLANK('ÁREA MEJORA COMPETENCIAL'!R125),"",IF(BU125="","",BV125-BU125))</f>
        <v/>
      </c>
      <c r="BX125" s="224" t="str">
        <f>IF(ISBLANK('ÁREA MEJORA COMPETENCIAL'!R125),"",IF(BU125="","VER RESULTADOS",BV125/BU125))</f>
        <v/>
      </c>
      <c r="BY125" s="135"/>
    </row>
    <row r="126" spans="1:77" s="99" customFormat="1" ht="18.75" customHeight="1" x14ac:dyDescent="0.3">
      <c r="A126" s="400" t="str">
        <f>IF(ISBLANK('ÁREA MEJORA COMPETENCIAL'!A126),"",'ÁREA MEJORA COMPETENCIAL'!A126:B126)</f>
        <v/>
      </c>
      <c r="B126" s="400"/>
      <c r="C126" s="181" t="str">
        <f>IF(ISBLANK('ÁREA MEJORA COMPETENCIAL'!C126),"",'ÁREA MEJORA COMPETENCIAL'!C126)</f>
        <v/>
      </c>
      <c r="D126" s="16" t="str">
        <f>IF(ISBLANK('ÁREA MEJORA COMPETENCIAL'!D126),"",'ÁREA MEJORA COMPETENCIAL'!D126)</f>
        <v/>
      </c>
      <c r="E126" s="68"/>
      <c r="F126" s="205"/>
      <c r="G126" s="205"/>
      <c r="H126" s="54"/>
      <c r="I126" s="54"/>
      <c r="J126" s="54"/>
      <c r="K126" s="24">
        <f t="shared" si="24"/>
        <v>0</v>
      </c>
      <c r="L126" s="54"/>
      <c r="M126" s="54"/>
      <c r="N126" s="213">
        <f t="shared" si="25"/>
        <v>0</v>
      </c>
      <c r="O126" s="54"/>
      <c r="P126" s="54"/>
      <c r="Q126" s="213">
        <f t="shared" si="26"/>
        <v>0</v>
      </c>
      <c r="R126" s="54"/>
      <c r="S126" s="54"/>
      <c r="T126" s="213">
        <f t="shared" si="27"/>
        <v>0</v>
      </c>
      <c r="U126" s="54"/>
      <c r="V126" s="54"/>
      <c r="W126" s="213">
        <f t="shared" si="28"/>
        <v>0</v>
      </c>
      <c r="X126" s="54"/>
      <c r="Y126" s="24">
        <f t="shared" si="29"/>
        <v>0</v>
      </c>
      <c r="Z126" s="54"/>
      <c r="AA126" s="54"/>
      <c r="AB126" s="213">
        <f t="shared" si="30"/>
        <v>0</v>
      </c>
      <c r="AC126" s="54"/>
      <c r="AD126" s="54"/>
      <c r="AE126" s="213">
        <f t="shared" si="31"/>
        <v>0</v>
      </c>
      <c r="AF126" s="54"/>
      <c r="AG126" s="54"/>
      <c r="AH126" s="213">
        <f t="shared" si="32"/>
        <v>0</v>
      </c>
      <c r="AI126" s="54"/>
      <c r="AJ126" s="54"/>
      <c r="AK126" s="213">
        <f t="shared" si="33"/>
        <v>0</v>
      </c>
      <c r="AL126" s="54"/>
      <c r="AM126" s="24">
        <f t="shared" si="34"/>
        <v>0</v>
      </c>
      <c r="AN126" s="54"/>
      <c r="AO126" s="54"/>
      <c r="AP126" s="213">
        <f t="shared" si="35"/>
        <v>0</v>
      </c>
      <c r="AQ126" s="54"/>
      <c r="AR126" s="54"/>
      <c r="AS126" s="213">
        <f t="shared" si="36"/>
        <v>0</v>
      </c>
      <c r="AT126" s="54"/>
      <c r="AU126" s="54"/>
      <c r="AV126" s="213">
        <f t="shared" si="37"/>
        <v>0</v>
      </c>
      <c r="AW126" s="54"/>
      <c r="AX126" s="54"/>
      <c r="AY126" s="213">
        <f t="shared" si="38"/>
        <v>0</v>
      </c>
      <c r="AZ126" s="54"/>
      <c r="BA126" s="24">
        <f t="shared" si="39"/>
        <v>0</v>
      </c>
      <c r="BB126" s="201"/>
      <c r="BC126" s="201"/>
      <c r="BD126" s="213">
        <f t="shared" si="40"/>
        <v>0</v>
      </c>
      <c r="BE126" s="201"/>
      <c r="BF126" s="201"/>
      <c r="BG126" s="213">
        <f t="shared" si="41"/>
        <v>0</v>
      </c>
      <c r="BH126" s="201"/>
      <c r="BI126" s="24">
        <f t="shared" si="42"/>
        <v>0</v>
      </c>
      <c r="BJ126" s="54"/>
      <c r="BK126" s="54"/>
      <c r="BL126" s="213">
        <f t="shared" si="43"/>
        <v>0</v>
      </c>
      <c r="BM126" s="54"/>
      <c r="BN126" s="54"/>
      <c r="BO126" s="213">
        <f t="shared" si="44"/>
        <v>0</v>
      </c>
      <c r="BP126" s="54"/>
      <c r="BQ126" s="25">
        <f t="shared" si="45"/>
        <v>0</v>
      </c>
      <c r="BR126" s="214"/>
      <c r="BS126" s="11" t="str">
        <f>IF(ISBLANK('ÁREA MEJORA COMPETENCIAL'!R126),"",(IF(ISERROR('ÁREA MEJORA COMPETENCIAL'!R126),"",('ÁREA MEJORA COMPETENCIAL'!X126)*3.3333333)))</f>
        <v/>
      </c>
      <c r="BT126" s="5" t="str">
        <f>IF(ISBLANK('ÁREA MEJORA COMPETENCIAL'!R126),"",(MROUND(BS126,4)))</f>
        <v/>
      </c>
      <c r="BU126" s="8" t="str">
        <f>(IF('ÁREA MEJORA COMPETENCIAL'!X126=21,70,IF('ÁREA MEJORA COMPETENCIAL'!X126=20,66,IF('ÁREA MEJORA COMPETENCIAL'!X126=19,63,IF('ÁREA MEJORA COMPETENCIAL'!X126&lt;=2,"",BT126)))))</f>
        <v/>
      </c>
      <c r="BV126" s="26">
        <f t="shared" si="46"/>
        <v>0</v>
      </c>
      <c r="BW126" s="69" t="str">
        <f>IF(ISBLANK('ÁREA MEJORA COMPETENCIAL'!R126),"",IF(BU126="","",BV126-BU126))</f>
        <v/>
      </c>
      <c r="BX126" s="224" t="str">
        <f>IF(ISBLANK('ÁREA MEJORA COMPETENCIAL'!R126),"",IF(BU126="","VER RESULTADOS",BV126/BU126))</f>
        <v/>
      </c>
      <c r="BY126" s="135"/>
    </row>
    <row r="127" spans="1:77" s="99" customFormat="1" ht="18.75" customHeight="1" x14ac:dyDescent="0.3">
      <c r="A127" s="400" t="str">
        <f>IF(ISBLANK('ÁREA MEJORA COMPETENCIAL'!A127),"",'ÁREA MEJORA COMPETENCIAL'!A127:B127)</f>
        <v/>
      </c>
      <c r="B127" s="400"/>
      <c r="C127" s="181" t="str">
        <f>IF(ISBLANK('ÁREA MEJORA COMPETENCIAL'!C127),"",'ÁREA MEJORA COMPETENCIAL'!C127)</f>
        <v/>
      </c>
      <c r="D127" s="16" t="str">
        <f>IF(ISBLANK('ÁREA MEJORA COMPETENCIAL'!D127),"",'ÁREA MEJORA COMPETENCIAL'!D127)</f>
        <v/>
      </c>
      <c r="E127" s="68"/>
      <c r="F127" s="205"/>
      <c r="G127" s="205"/>
      <c r="H127" s="54"/>
      <c r="I127" s="54"/>
      <c r="J127" s="54"/>
      <c r="K127" s="24">
        <f t="shared" si="24"/>
        <v>0</v>
      </c>
      <c r="L127" s="54"/>
      <c r="M127" s="54"/>
      <c r="N127" s="213">
        <f t="shared" si="25"/>
        <v>0</v>
      </c>
      <c r="O127" s="54"/>
      <c r="P127" s="54"/>
      <c r="Q127" s="213">
        <f t="shared" si="26"/>
        <v>0</v>
      </c>
      <c r="R127" s="54"/>
      <c r="S127" s="54"/>
      <c r="T127" s="213">
        <f t="shared" si="27"/>
        <v>0</v>
      </c>
      <c r="U127" s="54"/>
      <c r="V127" s="54"/>
      <c r="W127" s="213">
        <f t="shared" si="28"/>
        <v>0</v>
      </c>
      <c r="X127" s="54"/>
      <c r="Y127" s="24">
        <f t="shared" si="29"/>
        <v>0</v>
      </c>
      <c r="Z127" s="54"/>
      <c r="AA127" s="54"/>
      <c r="AB127" s="213">
        <f t="shared" si="30"/>
        <v>0</v>
      </c>
      <c r="AC127" s="54"/>
      <c r="AD127" s="54"/>
      <c r="AE127" s="213">
        <f t="shared" si="31"/>
        <v>0</v>
      </c>
      <c r="AF127" s="54"/>
      <c r="AG127" s="54"/>
      <c r="AH127" s="213">
        <f t="shared" si="32"/>
        <v>0</v>
      </c>
      <c r="AI127" s="54"/>
      <c r="AJ127" s="54"/>
      <c r="AK127" s="213">
        <f t="shared" si="33"/>
        <v>0</v>
      </c>
      <c r="AL127" s="54"/>
      <c r="AM127" s="24">
        <f t="shared" si="34"/>
        <v>0</v>
      </c>
      <c r="AN127" s="54"/>
      <c r="AO127" s="54"/>
      <c r="AP127" s="213">
        <f t="shared" si="35"/>
        <v>0</v>
      </c>
      <c r="AQ127" s="54"/>
      <c r="AR127" s="54"/>
      <c r="AS127" s="213">
        <f t="shared" si="36"/>
        <v>0</v>
      </c>
      <c r="AT127" s="54"/>
      <c r="AU127" s="54"/>
      <c r="AV127" s="213">
        <f t="shared" si="37"/>
        <v>0</v>
      </c>
      <c r="AW127" s="54"/>
      <c r="AX127" s="54"/>
      <c r="AY127" s="213">
        <f t="shared" si="38"/>
        <v>0</v>
      </c>
      <c r="AZ127" s="54"/>
      <c r="BA127" s="24">
        <f t="shared" si="39"/>
        <v>0</v>
      </c>
      <c r="BB127" s="201"/>
      <c r="BC127" s="201"/>
      <c r="BD127" s="213">
        <f t="shared" si="40"/>
        <v>0</v>
      </c>
      <c r="BE127" s="201"/>
      <c r="BF127" s="201"/>
      <c r="BG127" s="213">
        <f t="shared" si="41"/>
        <v>0</v>
      </c>
      <c r="BH127" s="201"/>
      <c r="BI127" s="24">
        <f t="shared" si="42"/>
        <v>0</v>
      </c>
      <c r="BJ127" s="54"/>
      <c r="BK127" s="54"/>
      <c r="BL127" s="213">
        <f t="shared" si="43"/>
        <v>0</v>
      </c>
      <c r="BM127" s="54"/>
      <c r="BN127" s="54"/>
      <c r="BO127" s="213">
        <f t="shared" si="44"/>
        <v>0</v>
      </c>
      <c r="BP127" s="54"/>
      <c r="BQ127" s="25">
        <f t="shared" si="45"/>
        <v>0</v>
      </c>
      <c r="BR127" s="214"/>
      <c r="BS127" s="11" t="str">
        <f>IF(ISBLANK('ÁREA MEJORA COMPETENCIAL'!R127),"",(IF(ISERROR('ÁREA MEJORA COMPETENCIAL'!R127),"",('ÁREA MEJORA COMPETENCIAL'!X127)*3.3333333)))</f>
        <v/>
      </c>
      <c r="BT127" s="5" t="str">
        <f>IF(ISBLANK('ÁREA MEJORA COMPETENCIAL'!R127),"",(MROUND(BS127,4)))</f>
        <v/>
      </c>
      <c r="BU127" s="8" t="str">
        <f>(IF('ÁREA MEJORA COMPETENCIAL'!X127=21,70,IF('ÁREA MEJORA COMPETENCIAL'!X127=20,66,IF('ÁREA MEJORA COMPETENCIAL'!X127=19,63,IF('ÁREA MEJORA COMPETENCIAL'!X127&lt;=2,"",BT127)))))</f>
        <v/>
      </c>
      <c r="BV127" s="26">
        <f t="shared" si="46"/>
        <v>0</v>
      </c>
      <c r="BW127" s="69" t="str">
        <f>IF(ISBLANK('ÁREA MEJORA COMPETENCIAL'!R127),"",IF(BU127="","",BV127-BU127))</f>
        <v/>
      </c>
      <c r="BX127" s="224" t="str">
        <f>IF(ISBLANK('ÁREA MEJORA COMPETENCIAL'!R127),"",IF(BU127="","VER RESULTADOS",BV127/BU127))</f>
        <v/>
      </c>
      <c r="BY127" s="135"/>
    </row>
    <row r="128" spans="1:77" s="99" customFormat="1" ht="18.75" customHeight="1" x14ac:dyDescent="0.3">
      <c r="A128" s="400" t="str">
        <f>IF(ISBLANK('ÁREA MEJORA COMPETENCIAL'!A128),"",'ÁREA MEJORA COMPETENCIAL'!A128:B128)</f>
        <v/>
      </c>
      <c r="B128" s="400"/>
      <c r="C128" s="181" t="str">
        <f>IF(ISBLANK('ÁREA MEJORA COMPETENCIAL'!C128),"",'ÁREA MEJORA COMPETENCIAL'!C128)</f>
        <v/>
      </c>
      <c r="D128" s="16" t="str">
        <f>IF(ISBLANK('ÁREA MEJORA COMPETENCIAL'!D128),"",'ÁREA MEJORA COMPETENCIAL'!D128)</f>
        <v/>
      </c>
      <c r="E128" s="68"/>
      <c r="F128" s="205"/>
      <c r="G128" s="205"/>
      <c r="H128" s="54"/>
      <c r="I128" s="54"/>
      <c r="J128" s="54"/>
      <c r="K128" s="24">
        <f t="shared" si="24"/>
        <v>0</v>
      </c>
      <c r="L128" s="54"/>
      <c r="M128" s="54"/>
      <c r="N128" s="213">
        <f t="shared" si="25"/>
        <v>0</v>
      </c>
      <c r="O128" s="54"/>
      <c r="P128" s="54"/>
      <c r="Q128" s="213">
        <f t="shared" si="26"/>
        <v>0</v>
      </c>
      <c r="R128" s="54"/>
      <c r="S128" s="54"/>
      <c r="T128" s="213">
        <f t="shared" si="27"/>
        <v>0</v>
      </c>
      <c r="U128" s="54"/>
      <c r="V128" s="54"/>
      <c r="W128" s="213">
        <f t="shared" si="28"/>
        <v>0</v>
      </c>
      <c r="X128" s="54"/>
      <c r="Y128" s="24">
        <f t="shared" si="29"/>
        <v>0</v>
      </c>
      <c r="Z128" s="54"/>
      <c r="AA128" s="54"/>
      <c r="AB128" s="213">
        <f t="shared" si="30"/>
        <v>0</v>
      </c>
      <c r="AC128" s="54"/>
      <c r="AD128" s="54"/>
      <c r="AE128" s="213">
        <f t="shared" si="31"/>
        <v>0</v>
      </c>
      <c r="AF128" s="54"/>
      <c r="AG128" s="54"/>
      <c r="AH128" s="213">
        <f t="shared" si="32"/>
        <v>0</v>
      </c>
      <c r="AI128" s="54"/>
      <c r="AJ128" s="54"/>
      <c r="AK128" s="213">
        <f t="shared" si="33"/>
        <v>0</v>
      </c>
      <c r="AL128" s="54"/>
      <c r="AM128" s="24">
        <f t="shared" si="34"/>
        <v>0</v>
      </c>
      <c r="AN128" s="54"/>
      <c r="AO128" s="54"/>
      <c r="AP128" s="213">
        <f t="shared" si="35"/>
        <v>0</v>
      </c>
      <c r="AQ128" s="54"/>
      <c r="AR128" s="54"/>
      <c r="AS128" s="213">
        <f t="shared" si="36"/>
        <v>0</v>
      </c>
      <c r="AT128" s="54"/>
      <c r="AU128" s="54"/>
      <c r="AV128" s="213">
        <f t="shared" si="37"/>
        <v>0</v>
      </c>
      <c r="AW128" s="54"/>
      <c r="AX128" s="54"/>
      <c r="AY128" s="213">
        <f t="shared" si="38"/>
        <v>0</v>
      </c>
      <c r="AZ128" s="54"/>
      <c r="BA128" s="24">
        <f t="shared" si="39"/>
        <v>0</v>
      </c>
      <c r="BB128" s="201"/>
      <c r="BC128" s="201"/>
      <c r="BD128" s="213">
        <f t="shared" si="40"/>
        <v>0</v>
      </c>
      <c r="BE128" s="201"/>
      <c r="BF128" s="201"/>
      <c r="BG128" s="213">
        <f t="shared" si="41"/>
        <v>0</v>
      </c>
      <c r="BH128" s="201"/>
      <c r="BI128" s="24">
        <f t="shared" si="42"/>
        <v>0</v>
      </c>
      <c r="BJ128" s="54"/>
      <c r="BK128" s="54"/>
      <c r="BL128" s="213">
        <f t="shared" si="43"/>
        <v>0</v>
      </c>
      <c r="BM128" s="54"/>
      <c r="BN128" s="54"/>
      <c r="BO128" s="213">
        <f t="shared" si="44"/>
        <v>0</v>
      </c>
      <c r="BP128" s="54"/>
      <c r="BQ128" s="25">
        <f t="shared" si="45"/>
        <v>0</v>
      </c>
      <c r="BR128" s="214"/>
      <c r="BS128" s="11" t="str">
        <f>IF(ISBLANK('ÁREA MEJORA COMPETENCIAL'!R128),"",(IF(ISERROR('ÁREA MEJORA COMPETENCIAL'!R128),"",('ÁREA MEJORA COMPETENCIAL'!X128)*3.3333333)))</f>
        <v/>
      </c>
      <c r="BT128" s="5" t="str">
        <f>IF(ISBLANK('ÁREA MEJORA COMPETENCIAL'!R128),"",(MROUND(BS128,4)))</f>
        <v/>
      </c>
      <c r="BU128" s="8" t="str">
        <f>(IF('ÁREA MEJORA COMPETENCIAL'!X128=21,70,IF('ÁREA MEJORA COMPETENCIAL'!X128=20,66,IF('ÁREA MEJORA COMPETENCIAL'!X128=19,63,IF('ÁREA MEJORA COMPETENCIAL'!X128&lt;=2,"",BT128)))))</f>
        <v/>
      </c>
      <c r="BV128" s="26">
        <f t="shared" si="46"/>
        <v>0</v>
      </c>
      <c r="BW128" s="69" t="str">
        <f>IF(ISBLANK('ÁREA MEJORA COMPETENCIAL'!R128),"",IF(BU128="","",BV128-BU128))</f>
        <v/>
      </c>
      <c r="BX128" s="224" t="str">
        <f>IF(ISBLANK('ÁREA MEJORA COMPETENCIAL'!R128),"",IF(BU128="","VER RESULTADOS",BV128/BU128))</f>
        <v/>
      </c>
      <c r="BY128" s="135"/>
    </row>
    <row r="129" spans="1:77" s="99" customFormat="1" ht="18.75" customHeight="1" x14ac:dyDescent="0.3">
      <c r="A129" s="400" t="str">
        <f>IF(ISBLANK('ÁREA MEJORA COMPETENCIAL'!A129),"",'ÁREA MEJORA COMPETENCIAL'!A129:B129)</f>
        <v/>
      </c>
      <c r="B129" s="400"/>
      <c r="C129" s="181" t="str">
        <f>IF(ISBLANK('ÁREA MEJORA COMPETENCIAL'!C129),"",'ÁREA MEJORA COMPETENCIAL'!C129)</f>
        <v/>
      </c>
      <c r="D129" s="16" t="str">
        <f>IF(ISBLANK('ÁREA MEJORA COMPETENCIAL'!D129),"",'ÁREA MEJORA COMPETENCIAL'!D129)</f>
        <v/>
      </c>
      <c r="E129" s="68"/>
      <c r="F129" s="205"/>
      <c r="G129" s="205"/>
      <c r="H129" s="54"/>
      <c r="I129" s="54"/>
      <c r="J129" s="54"/>
      <c r="K129" s="24">
        <f t="shared" si="24"/>
        <v>0</v>
      </c>
      <c r="L129" s="54"/>
      <c r="M129" s="54"/>
      <c r="N129" s="213">
        <f t="shared" si="25"/>
        <v>0</v>
      </c>
      <c r="O129" s="54"/>
      <c r="P129" s="54"/>
      <c r="Q129" s="213">
        <f t="shared" si="26"/>
        <v>0</v>
      </c>
      <c r="R129" s="54"/>
      <c r="S129" s="54"/>
      <c r="T129" s="213">
        <f t="shared" si="27"/>
        <v>0</v>
      </c>
      <c r="U129" s="54"/>
      <c r="V129" s="54"/>
      <c r="W129" s="213">
        <f t="shared" si="28"/>
        <v>0</v>
      </c>
      <c r="X129" s="54"/>
      <c r="Y129" s="24">
        <f t="shared" si="29"/>
        <v>0</v>
      </c>
      <c r="Z129" s="54"/>
      <c r="AA129" s="54"/>
      <c r="AB129" s="213">
        <f t="shared" si="30"/>
        <v>0</v>
      </c>
      <c r="AC129" s="54"/>
      <c r="AD129" s="54"/>
      <c r="AE129" s="213">
        <f t="shared" si="31"/>
        <v>0</v>
      </c>
      <c r="AF129" s="54"/>
      <c r="AG129" s="54"/>
      <c r="AH129" s="213">
        <f t="shared" si="32"/>
        <v>0</v>
      </c>
      <c r="AI129" s="54"/>
      <c r="AJ129" s="54"/>
      <c r="AK129" s="213">
        <f t="shared" si="33"/>
        <v>0</v>
      </c>
      <c r="AL129" s="54"/>
      <c r="AM129" s="24">
        <f t="shared" si="34"/>
        <v>0</v>
      </c>
      <c r="AN129" s="54"/>
      <c r="AO129" s="54"/>
      <c r="AP129" s="213">
        <f t="shared" si="35"/>
        <v>0</v>
      </c>
      <c r="AQ129" s="54"/>
      <c r="AR129" s="54"/>
      <c r="AS129" s="213">
        <f t="shared" si="36"/>
        <v>0</v>
      </c>
      <c r="AT129" s="54"/>
      <c r="AU129" s="54"/>
      <c r="AV129" s="213">
        <f t="shared" si="37"/>
        <v>0</v>
      </c>
      <c r="AW129" s="54"/>
      <c r="AX129" s="54"/>
      <c r="AY129" s="213">
        <f t="shared" si="38"/>
        <v>0</v>
      </c>
      <c r="AZ129" s="54"/>
      <c r="BA129" s="24">
        <f t="shared" si="39"/>
        <v>0</v>
      </c>
      <c r="BB129" s="201"/>
      <c r="BC129" s="201"/>
      <c r="BD129" s="213">
        <f t="shared" si="40"/>
        <v>0</v>
      </c>
      <c r="BE129" s="201"/>
      <c r="BF129" s="201"/>
      <c r="BG129" s="213">
        <f t="shared" si="41"/>
        <v>0</v>
      </c>
      <c r="BH129" s="201"/>
      <c r="BI129" s="24">
        <f t="shared" si="42"/>
        <v>0</v>
      </c>
      <c r="BJ129" s="54"/>
      <c r="BK129" s="54"/>
      <c r="BL129" s="213">
        <f t="shared" si="43"/>
        <v>0</v>
      </c>
      <c r="BM129" s="54"/>
      <c r="BN129" s="54"/>
      <c r="BO129" s="213">
        <f t="shared" si="44"/>
        <v>0</v>
      </c>
      <c r="BP129" s="54"/>
      <c r="BQ129" s="25">
        <f t="shared" si="45"/>
        <v>0</v>
      </c>
      <c r="BR129" s="214"/>
      <c r="BS129" s="11" t="str">
        <f>IF(ISBLANK('ÁREA MEJORA COMPETENCIAL'!R129),"",(IF(ISERROR('ÁREA MEJORA COMPETENCIAL'!R129),"",('ÁREA MEJORA COMPETENCIAL'!X129)*3.3333333)))</f>
        <v/>
      </c>
      <c r="BT129" s="5" t="str">
        <f>IF(ISBLANK('ÁREA MEJORA COMPETENCIAL'!R129),"",(MROUND(BS129,4)))</f>
        <v/>
      </c>
      <c r="BU129" s="8" t="str">
        <f>(IF('ÁREA MEJORA COMPETENCIAL'!X129=21,70,IF('ÁREA MEJORA COMPETENCIAL'!X129=20,66,IF('ÁREA MEJORA COMPETENCIAL'!X129=19,63,IF('ÁREA MEJORA COMPETENCIAL'!X129&lt;=2,"",BT129)))))</f>
        <v/>
      </c>
      <c r="BV129" s="26">
        <f t="shared" si="46"/>
        <v>0</v>
      </c>
      <c r="BW129" s="69" t="str">
        <f>IF(ISBLANK('ÁREA MEJORA COMPETENCIAL'!R129),"",IF(BU129="","",BV129-BU129))</f>
        <v/>
      </c>
      <c r="BX129" s="224" t="str">
        <f>IF(ISBLANK('ÁREA MEJORA COMPETENCIAL'!R129),"",IF(BU129="","VER RESULTADOS",BV129/BU129))</f>
        <v/>
      </c>
      <c r="BY129" s="135"/>
    </row>
    <row r="130" spans="1:77" s="99" customFormat="1" ht="18.75" customHeight="1" x14ac:dyDescent="0.3">
      <c r="A130" s="400" t="str">
        <f>IF(ISBLANK('ÁREA MEJORA COMPETENCIAL'!A130),"",'ÁREA MEJORA COMPETENCIAL'!A130:B130)</f>
        <v/>
      </c>
      <c r="B130" s="400"/>
      <c r="C130" s="181" t="str">
        <f>IF(ISBLANK('ÁREA MEJORA COMPETENCIAL'!C130),"",'ÁREA MEJORA COMPETENCIAL'!C130)</f>
        <v/>
      </c>
      <c r="D130" s="16" t="str">
        <f>IF(ISBLANK('ÁREA MEJORA COMPETENCIAL'!D130),"",'ÁREA MEJORA COMPETENCIAL'!D130)</f>
        <v/>
      </c>
      <c r="E130" s="68"/>
      <c r="F130" s="205"/>
      <c r="G130" s="205"/>
      <c r="H130" s="54"/>
      <c r="I130" s="54"/>
      <c r="J130" s="54"/>
      <c r="K130" s="24">
        <f t="shared" si="24"/>
        <v>0</v>
      </c>
      <c r="L130" s="54"/>
      <c r="M130" s="54"/>
      <c r="N130" s="213">
        <f t="shared" si="25"/>
        <v>0</v>
      </c>
      <c r="O130" s="54"/>
      <c r="P130" s="54"/>
      <c r="Q130" s="213">
        <f t="shared" si="26"/>
        <v>0</v>
      </c>
      <c r="R130" s="54"/>
      <c r="S130" s="54"/>
      <c r="T130" s="213">
        <f t="shared" si="27"/>
        <v>0</v>
      </c>
      <c r="U130" s="54"/>
      <c r="V130" s="54"/>
      <c r="W130" s="213">
        <f t="shared" si="28"/>
        <v>0</v>
      </c>
      <c r="X130" s="54"/>
      <c r="Y130" s="24">
        <f t="shared" si="29"/>
        <v>0</v>
      </c>
      <c r="Z130" s="54"/>
      <c r="AA130" s="54"/>
      <c r="AB130" s="213">
        <f t="shared" si="30"/>
        <v>0</v>
      </c>
      <c r="AC130" s="54"/>
      <c r="AD130" s="54"/>
      <c r="AE130" s="213">
        <f t="shared" si="31"/>
        <v>0</v>
      </c>
      <c r="AF130" s="54"/>
      <c r="AG130" s="54"/>
      <c r="AH130" s="213">
        <f t="shared" si="32"/>
        <v>0</v>
      </c>
      <c r="AI130" s="54"/>
      <c r="AJ130" s="54"/>
      <c r="AK130" s="213">
        <f t="shared" si="33"/>
        <v>0</v>
      </c>
      <c r="AL130" s="54"/>
      <c r="AM130" s="24">
        <f t="shared" si="34"/>
        <v>0</v>
      </c>
      <c r="AN130" s="54"/>
      <c r="AO130" s="54"/>
      <c r="AP130" s="213">
        <f t="shared" si="35"/>
        <v>0</v>
      </c>
      <c r="AQ130" s="54"/>
      <c r="AR130" s="54"/>
      <c r="AS130" s="213">
        <f t="shared" si="36"/>
        <v>0</v>
      </c>
      <c r="AT130" s="54"/>
      <c r="AU130" s="54"/>
      <c r="AV130" s="213">
        <f t="shared" si="37"/>
        <v>0</v>
      </c>
      <c r="AW130" s="54"/>
      <c r="AX130" s="54"/>
      <c r="AY130" s="213">
        <f t="shared" si="38"/>
        <v>0</v>
      </c>
      <c r="AZ130" s="54"/>
      <c r="BA130" s="24">
        <f t="shared" si="39"/>
        <v>0</v>
      </c>
      <c r="BB130" s="201"/>
      <c r="BC130" s="201"/>
      <c r="BD130" s="213">
        <f t="shared" si="40"/>
        <v>0</v>
      </c>
      <c r="BE130" s="201"/>
      <c r="BF130" s="201"/>
      <c r="BG130" s="213">
        <f t="shared" si="41"/>
        <v>0</v>
      </c>
      <c r="BH130" s="201"/>
      <c r="BI130" s="24">
        <f t="shared" si="42"/>
        <v>0</v>
      </c>
      <c r="BJ130" s="54"/>
      <c r="BK130" s="54"/>
      <c r="BL130" s="213">
        <f t="shared" si="43"/>
        <v>0</v>
      </c>
      <c r="BM130" s="54"/>
      <c r="BN130" s="54"/>
      <c r="BO130" s="213">
        <f t="shared" si="44"/>
        <v>0</v>
      </c>
      <c r="BP130" s="54"/>
      <c r="BQ130" s="25">
        <f t="shared" si="45"/>
        <v>0</v>
      </c>
      <c r="BR130" s="214"/>
      <c r="BS130" s="11" t="str">
        <f>IF(ISBLANK('ÁREA MEJORA COMPETENCIAL'!R130),"",(IF(ISERROR('ÁREA MEJORA COMPETENCIAL'!R130),"",('ÁREA MEJORA COMPETENCIAL'!X130)*3.3333333)))</f>
        <v/>
      </c>
      <c r="BT130" s="5" t="str">
        <f>IF(ISBLANK('ÁREA MEJORA COMPETENCIAL'!R130),"",(MROUND(BS130,4)))</f>
        <v/>
      </c>
      <c r="BU130" s="8" t="str">
        <f>(IF('ÁREA MEJORA COMPETENCIAL'!X130=21,70,IF('ÁREA MEJORA COMPETENCIAL'!X130=20,66,IF('ÁREA MEJORA COMPETENCIAL'!X130=19,63,IF('ÁREA MEJORA COMPETENCIAL'!X130&lt;=2,"",BT130)))))</f>
        <v/>
      </c>
      <c r="BV130" s="26">
        <f t="shared" si="46"/>
        <v>0</v>
      </c>
      <c r="BW130" s="69" t="str">
        <f>IF(ISBLANK('ÁREA MEJORA COMPETENCIAL'!R130),"",IF(BU130="","",BV130-BU130))</f>
        <v/>
      </c>
      <c r="BX130" s="224" t="str">
        <f>IF(ISBLANK('ÁREA MEJORA COMPETENCIAL'!R130),"",IF(BU130="","VER RESULTADOS",BV130/BU130))</f>
        <v/>
      </c>
      <c r="BY130" s="135"/>
    </row>
    <row r="131" spans="1:77" s="99" customFormat="1" ht="18.75" customHeight="1" x14ac:dyDescent="0.3">
      <c r="A131" s="400" t="str">
        <f>IF(ISBLANK('ÁREA MEJORA COMPETENCIAL'!A131),"",'ÁREA MEJORA COMPETENCIAL'!A131:B131)</f>
        <v/>
      </c>
      <c r="B131" s="400"/>
      <c r="C131" s="181" t="str">
        <f>IF(ISBLANK('ÁREA MEJORA COMPETENCIAL'!C131),"",'ÁREA MEJORA COMPETENCIAL'!C131)</f>
        <v/>
      </c>
      <c r="D131" s="16" t="str">
        <f>IF(ISBLANK('ÁREA MEJORA COMPETENCIAL'!D131),"",'ÁREA MEJORA COMPETENCIAL'!D131)</f>
        <v/>
      </c>
      <c r="E131" s="68"/>
      <c r="F131" s="205"/>
      <c r="G131" s="205"/>
      <c r="H131" s="54"/>
      <c r="I131" s="54"/>
      <c r="J131" s="54"/>
      <c r="K131" s="24">
        <f t="shared" si="24"/>
        <v>0</v>
      </c>
      <c r="L131" s="54"/>
      <c r="M131" s="54"/>
      <c r="N131" s="213">
        <f t="shared" si="25"/>
        <v>0</v>
      </c>
      <c r="O131" s="54"/>
      <c r="P131" s="54"/>
      <c r="Q131" s="213">
        <f t="shared" si="26"/>
        <v>0</v>
      </c>
      <c r="R131" s="54"/>
      <c r="S131" s="54"/>
      <c r="T131" s="213">
        <f t="shared" si="27"/>
        <v>0</v>
      </c>
      <c r="U131" s="54"/>
      <c r="V131" s="54"/>
      <c r="W131" s="213">
        <f t="shared" si="28"/>
        <v>0</v>
      </c>
      <c r="X131" s="54"/>
      <c r="Y131" s="24">
        <f t="shared" si="29"/>
        <v>0</v>
      </c>
      <c r="Z131" s="54"/>
      <c r="AA131" s="54"/>
      <c r="AB131" s="213">
        <f t="shared" si="30"/>
        <v>0</v>
      </c>
      <c r="AC131" s="54"/>
      <c r="AD131" s="54"/>
      <c r="AE131" s="213">
        <f t="shared" si="31"/>
        <v>0</v>
      </c>
      <c r="AF131" s="54"/>
      <c r="AG131" s="54"/>
      <c r="AH131" s="213">
        <f t="shared" si="32"/>
        <v>0</v>
      </c>
      <c r="AI131" s="54"/>
      <c r="AJ131" s="54"/>
      <c r="AK131" s="213">
        <f t="shared" si="33"/>
        <v>0</v>
      </c>
      <c r="AL131" s="54"/>
      <c r="AM131" s="24">
        <f t="shared" si="34"/>
        <v>0</v>
      </c>
      <c r="AN131" s="54"/>
      <c r="AO131" s="54"/>
      <c r="AP131" s="213">
        <f t="shared" si="35"/>
        <v>0</v>
      </c>
      <c r="AQ131" s="54"/>
      <c r="AR131" s="54"/>
      <c r="AS131" s="213">
        <f t="shared" si="36"/>
        <v>0</v>
      </c>
      <c r="AT131" s="54"/>
      <c r="AU131" s="54"/>
      <c r="AV131" s="213">
        <f t="shared" si="37"/>
        <v>0</v>
      </c>
      <c r="AW131" s="54"/>
      <c r="AX131" s="54"/>
      <c r="AY131" s="213">
        <f t="shared" si="38"/>
        <v>0</v>
      </c>
      <c r="AZ131" s="54"/>
      <c r="BA131" s="24">
        <f t="shared" si="39"/>
        <v>0</v>
      </c>
      <c r="BB131" s="201"/>
      <c r="BC131" s="201"/>
      <c r="BD131" s="213">
        <f t="shared" si="40"/>
        <v>0</v>
      </c>
      <c r="BE131" s="201"/>
      <c r="BF131" s="201"/>
      <c r="BG131" s="213">
        <f t="shared" si="41"/>
        <v>0</v>
      </c>
      <c r="BH131" s="201"/>
      <c r="BI131" s="24">
        <f t="shared" si="42"/>
        <v>0</v>
      </c>
      <c r="BJ131" s="54"/>
      <c r="BK131" s="54"/>
      <c r="BL131" s="213">
        <f t="shared" si="43"/>
        <v>0</v>
      </c>
      <c r="BM131" s="54"/>
      <c r="BN131" s="54"/>
      <c r="BO131" s="213">
        <f t="shared" si="44"/>
        <v>0</v>
      </c>
      <c r="BP131" s="54"/>
      <c r="BQ131" s="25">
        <f t="shared" si="45"/>
        <v>0</v>
      </c>
      <c r="BR131" s="214"/>
      <c r="BS131" s="11" t="str">
        <f>IF(ISBLANK('ÁREA MEJORA COMPETENCIAL'!R131),"",(IF(ISERROR('ÁREA MEJORA COMPETENCIAL'!R131),"",('ÁREA MEJORA COMPETENCIAL'!X131)*3.3333333)))</f>
        <v/>
      </c>
      <c r="BT131" s="5" t="str">
        <f>IF(ISBLANK('ÁREA MEJORA COMPETENCIAL'!R131),"",(MROUND(BS131,4)))</f>
        <v/>
      </c>
      <c r="BU131" s="8" t="str">
        <f>(IF('ÁREA MEJORA COMPETENCIAL'!X131=21,70,IF('ÁREA MEJORA COMPETENCIAL'!X131=20,66,IF('ÁREA MEJORA COMPETENCIAL'!X131=19,63,IF('ÁREA MEJORA COMPETENCIAL'!X131&lt;=2,"",BT131)))))</f>
        <v/>
      </c>
      <c r="BV131" s="26">
        <f t="shared" si="46"/>
        <v>0</v>
      </c>
      <c r="BW131" s="69" t="str">
        <f>IF(ISBLANK('ÁREA MEJORA COMPETENCIAL'!R131),"",IF(BU131="","",BV131-BU131))</f>
        <v/>
      </c>
      <c r="BX131" s="224" t="str">
        <f>IF(ISBLANK('ÁREA MEJORA COMPETENCIAL'!R131),"",IF(BU131="","VER RESULTADOS",BV131/BU131))</f>
        <v/>
      </c>
      <c r="BY131" s="135"/>
    </row>
    <row r="132" spans="1:77" s="99" customFormat="1" ht="18.75" customHeight="1" x14ac:dyDescent="0.3">
      <c r="A132" s="400" t="str">
        <f>IF(ISBLANK('ÁREA MEJORA COMPETENCIAL'!A132),"",'ÁREA MEJORA COMPETENCIAL'!A132:B132)</f>
        <v/>
      </c>
      <c r="B132" s="400"/>
      <c r="C132" s="181" t="str">
        <f>IF(ISBLANK('ÁREA MEJORA COMPETENCIAL'!C132),"",'ÁREA MEJORA COMPETENCIAL'!C132)</f>
        <v/>
      </c>
      <c r="D132" s="16" t="str">
        <f>IF(ISBLANK('ÁREA MEJORA COMPETENCIAL'!D132),"",'ÁREA MEJORA COMPETENCIAL'!D132)</f>
        <v/>
      </c>
      <c r="E132" s="68"/>
      <c r="F132" s="205"/>
      <c r="G132" s="205"/>
      <c r="H132" s="54"/>
      <c r="I132" s="54"/>
      <c r="J132" s="54"/>
      <c r="K132" s="24">
        <f t="shared" si="24"/>
        <v>0</v>
      </c>
      <c r="L132" s="54"/>
      <c r="M132" s="54"/>
      <c r="N132" s="213">
        <f t="shared" si="25"/>
        <v>0</v>
      </c>
      <c r="O132" s="54"/>
      <c r="P132" s="54"/>
      <c r="Q132" s="213">
        <f t="shared" si="26"/>
        <v>0</v>
      </c>
      <c r="R132" s="54"/>
      <c r="S132" s="54"/>
      <c r="T132" s="213">
        <f t="shared" si="27"/>
        <v>0</v>
      </c>
      <c r="U132" s="54"/>
      <c r="V132" s="54"/>
      <c r="W132" s="213">
        <f t="shared" si="28"/>
        <v>0</v>
      </c>
      <c r="X132" s="54"/>
      <c r="Y132" s="24">
        <f t="shared" si="29"/>
        <v>0</v>
      </c>
      <c r="Z132" s="54"/>
      <c r="AA132" s="54"/>
      <c r="AB132" s="213">
        <f t="shared" si="30"/>
        <v>0</v>
      </c>
      <c r="AC132" s="54"/>
      <c r="AD132" s="54"/>
      <c r="AE132" s="213">
        <f t="shared" si="31"/>
        <v>0</v>
      </c>
      <c r="AF132" s="54"/>
      <c r="AG132" s="54"/>
      <c r="AH132" s="213">
        <f t="shared" si="32"/>
        <v>0</v>
      </c>
      <c r="AI132" s="54"/>
      <c r="AJ132" s="54"/>
      <c r="AK132" s="213">
        <f t="shared" si="33"/>
        <v>0</v>
      </c>
      <c r="AL132" s="54"/>
      <c r="AM132" s="24">
        <f t="shared" si="34"/>
        <v>0</v>
      </c>
      <c r="AN132" s="54"/>
      <c r="AO132" s="54"/>
      <c r="AP132" s="213">
        <f t="shared" si="35"/>
        <v>0</v>
      </c>
      <c r="AQ132" s="54"/>
      <c r="AR132" s="54"/>
      <c r="AS132" s="213">
        <f t="shared" si="36"/>
        <v>0</v>
      </c>
      <c r="AT132" s="54"/>
      <c r="AU132" s="54"/>
      <c r="AV132" s="213">
        <f t="shared" si="37"/>
        <v>0</v>
      </c>
      <c r="AW132" s="54"/>
      <c r="AX132" s="54"/>
      <c r="AY132" s="213">
        <f t="shared" si="38"/>
        <v>0</v>
      </c>
      <c r="AZ132" s="54"/>
      <c r="BA132" s="24">
        <f t="shared" si="39"/>
        <v>0</v>
      </c>
      <c r="BB132" s="201"/>
      <c r="BC132" s="201"/>
      <c r="BD132" s="213">
        <f t="shared" si="40"/>
        <v>0</v>
      </c>
      <c r="BE132" s="201"/>
      <c r="BF132" s="201"/>
      <c r="BG132" s="213">
        <f t="shared" si="41"/>
        <v>0</v>
      </c>
      <c r="BH132" s="201"/>
      <c r="BI132" s="24">
        <f t="shared" si="42"/>
        <v>0</v>
      </c>
      <c r="BJ132" s="54"/>
      <c r="BK132" s="54"/>
      <c r="BL132" s="213">
        <f t="shared" si="43"/>
        <v>0</v>
      </c>
      <c r="BM132" s="54"/>
      <c r="BN132" s="54"/>
      <c r="BO132" s="213">
        <f t="shared" si="44"/>
        <v>0</v>
      </c>
      <c r="BP132" s="54"/>
      <c r="BQ132" s="25">
        <f t="shared" si="45"/>
        <v>0</v>
      </c>
      <c r="BR132" s="214"/>
      <c r="BS132" s="11" t="str">
        <f>IF(ISBLANK('ÁREA MEJORA COMPETENCIAL'!R132),"",(IF(ISERROR('ÁREA MEJORA COMPETENCIAL'!R132),"",('ÁREA MEJORA COMPETENCIAL'!X132)*3.3333333)))</f>
        <v/>
      </c>
      <c r="BT132" s="5" t="str">
        <f>IF(ISBLANK('ÁREA MEJORA COMPETENCIAL'!R132),"",(MROUND(BS132,4)))</f>
        <v/>
      </c>
      <c r="BU132" s="8" t="str">
        <f>(IF('ÁREA MEJORA COMPETENCIAL'!X132=21,70,IF('ÁREA MEJORA COMPETENCIAL'!X132=20,66,IF('ÁREA MEJORA COMPETENCIAL'!X132=19,63,IF('ÁREA MEJORA COMPETENCIAL'!X132&lt;=2,"",BT132)))))</f>
        <v/>
      </c>
      <c r="BV132" s="26">
        <f t="shared" si="46"/>
        <v>0</v>
      </c>
      <c r="BW132" s="69" t="str">
        <f>IF(ISBLANK('ÁREA MEJORA COMPETENCIAL'!R132),"",IF(BU132="","",BV132-BU132))</f>
        <v/>
      </c>
      <c r="BX132" s="224" t="str">
        <f>IF(ISBLANK('ÁREA MEJORA COMPETENCIAL'!R132),"",IF(BU132="","VER RESULTADOS",BV132/BU132))</f>
        <v/>
      </c>
      <c r="BY132" s="135"/>
    </row>
    <row r="133" spans="1:77" s="99" customFormat="1" ht="18.75" customHeight="1" x14ac:dyDescent="0.3">
      <c r="A133" s="400" t="str">
        <f>IF(ISBLANK('ÁREA MEJORA COMPETENCIAL'!A133),"",'ÁREA MEJORA COMPETENCIAL'!A133:B133)</f>
        <v/>
      </c>
      <c r="B133" s="400"/>
      <c r="C133" s="181" t="str">
        <f>IF(ISBLANK('ÁREA MEJORA COMPETENCIAL'!C133),"",'ÁREA MEJORA COMPETENCIAL'!C133)</f>
        <v/>
      </c>
      <c r="D133" s="16" t="str">
        <f>IF(ISBLANK('ÁREA MEJORA COMPETENCIAL'!D133),"",'ÁREA MEJORA COMPETENCIAL'!D133)</f>
        <v/>
      </c>
      <c r="E133" s="68"/>
      <c r="F133" s="205"/>
      <c r="G133" s="205"/>
      <c r="H133" s="54"/>
      <c r="I133" s="54"/>
      <c r="J133" s="54"/>
      <c r="K133" s="24">
        <f t="shared" si="24"/>
        <v>0</v>
      </c>
      <c r="L133" s="54"/>
      <c r="M133" s="54"/>
      <c r="N133" s="213">
        <f t="shared" si="25"/>
        <v>0</v>
      </c>
      <c r="O133" s="54"/>
      <c r="P133" s="54"/>
      <c r="Q133" s="213">
        <f t="shared" si="26"/>
        <v>0</v>
      </c>
      <c r="R133" s="54"/>
      <c r="S133" s="54"/>
      <c r="T133" s="213">
        <f t="shared" si="27"/>
        <v>0</v>
      </c>
      <c r="U133" s="54"/>
      <c r="V133" s="54"/>
      <c r="W133" s="213">
        <f t="shared" si="28"/>
        <v>0</v>
      </c>
      <c r="X133" s="54"/>
      <c r="Y133" s="24">
        <f t="shared" si="29"/>
        <v>0</v>
      </c>
      <c r="Z133" s="54"/>
      <c r="AA133" s="54"/>
      <c r="AB133" s="213">
        <f t="shared" si="30"/>
        <v>0</v>
      </c>
      <c r="AC133" s="54"/>
      <c r="AD133" s="54"/>
      <c r="AE133" s="213">
        <f t="shared" si="31"/>
        <v>0</v>
      </c>
      <c r="AF133" s="54"/>
      <c r="AG133" s="54"/>
      <c r="AH133" s="213">
        <f t="shared" si="32"/>
        <v>0</v>
      </c>
      <c r="AI133" s="54"/>
      <c r="AJ133" s="54"/>
      <c r="AK133" s="213">
        <f t="shared" si="33"/>
        <v>0</v>
      </c>
      <c r="AL133" s="54"/>
      <c r="AM133" s="24">
        <f t="shared" si="34"/>
        <v>0</v>
      </c>
      <c r="AN133" s="54"/>
      <c r="AO133" s="54"/>
      <c r="AP133" s="213">
        <f t="shared" si="35"/>
        <v>0</v>
      </c>
      <c r="AQ133" s="54"/>
      <c r="AR133" s="54"/>
      <c r="AS133" s="213">
        <f t="shared" si="36"/>
        <v>0</v>
      </c>
      <c r="AT133" s="54"/>
      <c r="AU133" s="54"/>
      <c r="AV133" s="213">
        <f t="shared" si="37"/>
        <v>0</v>
      </c>
      <c r="AW133" s="54"/>
      <c r="AX133" s="54"/>
      <c r="AY133" s="213">
        <f t="shared" si="38"/>
        <v>0</v>
      </c>
      <c r="AZ133" s="54"/>
      <c r="BA133" s="24">
        <f t="shared" si="39"/>
        <v>0</v>
      </c>
      <c r="BB133" s="201"/>
      <c r="BC133" s="201"/>
      <c r="BD133" s="213">
        <f t="shared" si="40"/>
        <v>0</v>
      </c>
      <c r="BE133" s="201"/>
      <c r="BF133" s="201"/>
      <c r="BG133" s="213">
        <f t="shared" si="41"/>
        <v>0</v>
      </c>
      <c r="BH133" s="201"/>
      <c r="BI133" s="24">
        <f t="shared" si="42"/>
        <v>0</v>
      </c>
      <c r="BJ133" s="54"/>
      <c r="BK133" s="54"/>
      <c r="BL133" s="213">
        <f t="shared" si="43"/>
        <v>0</v>
      </c>
      <c r="BM133" s="54"/>
      <c r="BN133" s="54"/>
      <c r="BO133" s="213">
        <f t="shared" si="44"/>
        <v>0</v>
      </c>
      <c r="BP133" s="54"/>
      <c r="BQ133" s="25">
        <f t="shared" si="45"/>
        <v>0</v>
      </c>
      <c r="BR133" s="214"/>
      <c r="BS133" s="11" t="str">
        <f>IF(ISBLANK('ÁREA MEJORA COMPETENCIAL'!R133),"",(IF(ISERROR('ÁREA MEJORA COMPETENCIAL'!R133),"",('ÁREA MEJORA COMPETENCIAL'!X133)*3.3333333)))</f>
        <v/>
      </c>
      <c r="BT133" s="5" t="str">
        <f>IF(ISBLANK('ÁREA MEJORA COMPETENCIAL'!R133),"",(MROUND(BS133,4)))</f>
        <v/>
      </c>
      <c r="BU133" s="8" t="str">
        <f>(IF('ÁREA MEJORA COMPETENCIAL'!X133=21,70,IF('ÁREA MEJORA COMPETENCIAL'!X133=20,66,IF('ÁREA MEJORA COMPETENCIAL'!X133=19,63,IF('ÁREA MEJORA COMPETENCIAL'!X133&lt;=2,"",BT133)))))</f>
        <v/>
      </c>
      <c r="BV133" s="26">
        <f t="shared" si="46"/>
        <v>0</v>
      </c>
      <c r="BW133" s="69" t="str">
        <f>IF(ISBLANK('ÁREA MEJORA COMPETENCIAL'!R133),"",IF(BU133="","",BV133-BU133))</f>
        <v/>
      </c>
      <c r="BX133" s="224" t="str">
        <f>IF(ISBLANK('ÁREA MEJORA COMPETENCIAL'!R133),"",IF(BU133="","VER RESULTADOS",BV133/BU133))</f>
        <v/>
      </c>
      <c r="BY133" s="135"/>
    </row>
    <row r="134" spans="1:77" s="99" customFormat="1" ht="18.75" customHeight="1" x14ac:dyDescent="0.3">
      <c r="A134" s="400" t="str">
        <f>IF(ISBLANK('ÁREA MEJORA COMPETENCIAL'!A134),"",'ÁREA MEJORA COMPETENCIAL'!A134:B134)</f>
        <v/>
      </c>
      <c r="B134" s="400"/>
      <c r="C134" s="181" t="str">
        <f>IF(ISBLANK('ÁREA MEJORA COMPETENCIAL'!C134),"",'ÁREA MEJORA COMPETENCIAL'!C134)</f>
        <v/>
      </c>
      <c r="D134" s="16" t="str">
        <f>IF(ISBLANK('ÁREA MEJORA COMPETENCIAL'!D134),"",'ÁREA MEJORA COMPETENCIAL'!D134)</f>
        <v/>
      </c>
      <c r="E134" s="68"/>
      <c r="F134" s="205"/>
      <c r="G134" s="205"/>
      <c r="H134" s="54"/>
      <c r="I134" s="54"/>
      <c r="J134" s="54"/>
      <c r="K134" s="24">
        <f t="shared" si="24"/>
        <v>0</v>
      </c>
      <c r="L134" s="54"/>
      <c r="M134" s="54"/>
      <c r="N134" s="213">
        <f t="shared" si="25"/>
        <v>0</v>
      </c>
      <c r="O134" s="54"/>
      <c r="P134" s="54"/>
      <c r="Q134" s="213">
        <f t="shared" si="26"/>
        <v>0</v>
      </c>
      <c r="R134" s="54"/>
      <c r="S134" s="54"/>
      <c r="T134" s="213">
        <f t="shared" si="27"/>
        <v>0</v>
      </c>
      <c r="U134" s="54"/>
      <c r="V134" s="54"/>
      <c r="W134" s="213">
        <f t="shared" si="28"/>
        <v>0</v>
      </c>
      <c r="X134" s="54"/>
      <c r="Y134" s="24">
        <f t="shared" si="29"/>
        <v>0</v>
      </c>
      <c r="Z134" s="54"/>
      <c r="AA134" s="54"/>
      <c r="AB134" s="213">
        <f t="shared" si="30"/>
        <v>0</v>
      </c>
      <c r="AC134" s="54"/>
      <c r="AD134" s="54"/>
      <c r="AE134" s="213">
        <f t="shared" si="31"/>
        <v>0</v>
      </c>
      <c r="AF134" s="54"/>
      <c r="AG134" s="54"/>
      <c r="AH134" s="213">
        <f t="shared" si="32"/>
        <v>0</v>
      </c>
      <c r="AI134" s="54"/>
      <c r="AJ134" s="54"/>
      <c r="AK134" s="213">
        <f t="shared" si="33"/>
        <v>0</v>
      </c>
      <c r="AL134" s="54"/>
      <c r="AM134" s="24">
        <f t="shared" si="34"/>
        <v>0</v>
      </c>
      <c r="AN134" s="54"/>
      <c r="AO134" s="54"/>
      <c r="AP134" s="213">
        <f t="shared" si="35"/>
        <v>0</v>
      </c>
      <c r="AQ134" s="54"/>
      <c r="AR134" s="54"/>
      <c r="AS134" s="213">
        <f t="shared" si="36"/>
        <v>0</v>
      </c>
      <c r="AT134" s="54"/>
      <c r="AU134" s="54"/>
      <c r="AV134" s="213">
        <f t="shared" si="37"/>
        <v>0</v>
      </c>
      <c r="AW134" s="54"/>
      <c r="AX134" s="54"/>
      <c r="AY134" s="213">
        <f t="shared" si="38"/>
        <v>0</v>
      </c>
      <c r="AZ134" s="54"/>
      <c r="BA134" s="24">
        <f t="shared" si="39"/>
        <v>0</v>
      </c>
      <c r="BB134" s="201"/>
      <c r="BC134" s="201"/>
      <c r="BD134" s="213">
        <f t="shared" si="40"/>
        <v>0</v>
      </c>
      <c r="BE134" s="201"/>
      <c r="BF134" s="201"/>
      <c r="BG134" s="213">
        <f t="shared" si="41"/>
        <v>0</v>
      </c>
      <c r="BH134" s="201"/>
      <c r="BI134" s="24">
        <f t="shared" si="42"/>
        <v>0</v>
      </c>
      <c r="BJ134" s="54"/>
      <c r="BK134" s="54"/>
      <c r="BL134" s="213">
        <f t="shared" si="43"/>
        <v>0</v>
      </c>
      <c r="BM134" s="54"/>
      <c r="BN134" s="54"/>
      <c r="BO134" s="213">
        <f t="shared" si="44"/>
        <v>0</v>
      </c>
      <c r="BP134" s="54"/>
      <c r="BQ134" s="25">
        <f t="shared" si="45"/>
        <v>0</v>
      </c>
      <c r="BR134" s="214"/>
      <c r="BS134" s="11" t="str">
        <f>IF(ISBLANK('ÁREA MEJORA COMPETENCIAL'!R134),"",(IF(ISERROR('ÁREA MEJORA COMPETENCIAL'!R134),"",('ÁREA MEJORA COMPETENCIAL'!X134)*3.3333333)))</f>
        <v/>
      </c>
      <c r="BT134" s="5" t="str">
        <f>IF(ISBLANK('ÁREA MEJORA COMPETENCIAL'!R134),"",(MROUND(BS134,4)))</f>
        <v/>
      </c>
      <c r="BU134" s="8" t="str">
        <f>(IF('ÁREA MEJORA COMPETENCIAL'!X134=21,70,IF('ÁREA MEJORA COMPETENCIAL'!X134=20,66,IF('ÁREA MEJORA COMPETENCIAL'!X134=19,63,IF('ÁREA MEJORA COMPETENCIAL'!X134&lt;=2,"",BT134)))))</f>
        <v/>
      </c>
      <c r="BV134" s="26">
        <f t="shared" si="46"/>
        <v>0</v>
      </c>
      <c r="BW134" s="69" t="str">
        <f>IF(ISBLANK('ÁREA MEJORA COMPETENCIAL'!R134),"",IF(BU134="","",BV134-BU134))</f>
        <v/>
      </c>
      <c r="BX134" s="224" t="str">
        <f>IF(ISBLANK('ÁREA MEJORA COMPETENCIAL'!R134),"",IF(BU134="","VER RESULTADOS",BV134/BU134))</f>
        <v/>
      </c>
      <c r="BY134" s="135"/>
    </row>
    <row r="135" spans="1:77" s="99" customFormat="1" ht="18.75" customHeight="1" x14ac:dyDescent="0.3">
      <c r="A135" s="400" t="str">
        <f>IF(ISBLANK('ÁREA MEJORA COMPETENCIAL'!A135),"",'ÁREA MEJORA COMPETENCIAL'!A135:B135)</f>
        <v/>
      </c>
      <c r="B135" s="400"/>
      <c r="C135" s="181" t="str">
        <f>IF(ISBLANK('ÁREA MEJORA COMPETENCIAL'!C135),"",'ÁREA MEJORA COMPETENCIAL'!C135)</f>
        <v/>
      </c>
      <c r="D135" s="16" t="str">
        <f>IF(ISBLANK('ÁREA MEJORA COMPETENCIAL'!D135),"",'ÁREA MEJORA COMPETENCIAL'!D135)</f>
        <v/>
      </c>
      <c r="E135" s="68"/>
      <c r="F135" s="205"/>
      <c r="G135" s="205"/>
      <c r="H135" s="54"/>
      <c r="I135" s="54"/>
      <c r="J135" s="54"/>
      <c r="K135" s="24">
        <f t="shared" si="24"/>
        <v>0</v>
      </c>
      <c r="L135" s="54"/>
      <c r="M135" s="54"/>
      <c r="N135" s="213">
        <f t="shared" si="25"/>
        <v>0</v>
      </c>
      <c r="O135" s="54"/>
      <c r="P135" s="54"/>
      <c r="Q135" s="213">
        <f t="shared" si="26"/>
        <v>0</v>
      </c>
      <c r="R135" s="54"/>
      <c r="S135" s="54"/>
      <c r="T135" s="213">
        <f t="shared" si="27"/>
        <v>0</v>
      </c>
      <c r="U135" s="54"/>
      <c r="V135" s="54"/>
      <c r="W135" s="213">
        <f t="shared" si="28"/>
        <v>0</v>
      </c>
      <c r="X135" s="54"/>
      <c r="Y135" s="24">
        <f t="shared" si="29"/>
        <v>0</v>
      </c>
      <c r="Z135" s="54"/>
      <c r="AA135" s="54"/>
      <c r="AB135" s="213">
        <f t="shared" si="30"/>
        <v>0</v>
      </c>
      <c r="AC135" s="54"/>
      <c r="AD135" s="54"/>
      <c r="AE135" s="213">
        <f t="shared" si="31"/>
        <v>0</v>
      </c>
      <c r="AF135" s="54"/>
      <c r="AG135" s="54"/>
      <c r="AH135" s="213">
        <f t="shared" si="32"/>
        <v>0</v>
      </c>
      <c r="AI135" s="54"/>
      <c r="AJ135" s="54"/>
      <c r="AK135" s="213">
        <f t="shared" si="33"/>
        <v>0</v>
      </c>
      <c r="AL135" s="54"/>
      <c r="AM135" s="24">
        <f t="shared" si="34"/>
        <v>0</v>
      </c>
      <c r="AN135" s="54"/>
      <c r="AO135" s="54"/>
      <c r="AP135" s="213">
        <f t="shared" si="35"/>
        <v>0</v>
      </c>
      <c r="AQ135" s="54"/>
      <c r="AR135" s="54"/>
      <c r="AS135" s="213">
        <f t="shared" si="36"/>
        <v>0</v>
      </c>
      <c r="AT135" s="54"/>
      <c r="AU135" s="54"/>
      <c r="AV135" s="213">
        <f t="shared" si="37"/>
        <v>0</v>
      </c>
      <c r="AW135" s="54"/>
      <c r="AX135" s="54"/>
      <c r="AY135" s="213">
        <f t="shared" si="38"/>
        <v>0</v>
      </c>
      <c r="AZ135" s="54"/>
      <c r="BA135" s="24">
        <f t="shared" si="39"/>
        <v>0</v>
      </c>
      <c r="BB135" s="201"/>
      <c r="BC135" s="201"/>
      <c r="BD135" s="213">
        <f t="shared" si="40"/>
        <v>0</v>
      </c>
      <c r="BE135" s="201"/>
      <c r="BF135" s="201"/>
      <c r="BG135" s="213">
        <f t="shared" si="41"/>
        <v>0</v>
      </c>
      <c r="BH135" s="201"/>
      <c r="BI135" s="24">
        <f t="shared" si="42"/>
        <v>0</v>
      </c>
      <c r="BJ135" s="54"/>
      <c r="BK135" s="54"/>
      <c r="BL135" s="213">
        <f t="shared" si="43"/>
        <v>0</v>
      </c>
      <c r="BM135" s="54"/>
      <c r="BN135" s="54"/>
      <c r="BO135" s="213">
        <f t="shared" si="44"/>
        <v>0</v>
      </c>
      <c r="BP135" s="54"/>
      <c r="BQ135" s="25">
        <f t="shared" si="45"/>
        <v>0</v>
      </c>
      <c r="BR135" s="214"/>
      <c r="BS135" s="11" t="str">
        <f>IF(ISBLANK('ÁREA MEJORA COMPETENCIAL'!R135),"",(IF(ISERROR('ÁREA MEJORA COMPETENCIAL'!R135),"",('ÁREA MEJORA COMPETENCIAL'!X135)*3.3333333)))</f>
        <v/>
      </c>
      <c r="BT135" s="5" t="str">
        <f>IF(ISBLANK('ÁREA MEJORA COMPETENCIAL'!R135),"",(MROUND(BS135,4)))</f>
        <v/>
      </c>
      <c r="BU135" s="8" t="str">
        <f>(IF('ÁREA MEJORA COMPETENCIAL'!X135=21,70,IF('ÁREA MEJORA COMPETENCIAL'!X135=20,66,IF('ÁREA MEJORA COMPETENCIAL'!X135=19,63,IF('ÁREA MEJORA COMPETENCIAL'!X135&lt;=2,"",BT135)))))</f>
        <v/>
      </c>
      <c r="BV135" s="26">
        <f t="shared" si="46"/>
        <v>0</v>
      </c>
      <c r="BW135" s="69" t="str">
        <f>IF(ISBLANK('ÁREA MEJORA COMPETENCIAL'!R135),"",IF(BU135="","",BV135-BU135))</f>
        <v/>
      </c>
      <c r="BX135" s="224" t="str">
        <f>IF(ISBLANK('ÁREA MEJORA COMPETENCIAL'!R135),"",IF(BU135="","VER RESULTADOS",BV135/BU135))</f>
        <v/>
      </c>
      <c r="BY135" s="135"/>
    </row>
    <row r="136" spans="1:77" s="99" customFormat="1" ht="18.75" customHeight="1" x14ac:dyDescent="0.3">
      <c r="A136" s="400" t="str">
        <f>IF(ISBLANK('ÁREA MEJORA COMPETENCIAL'!A136),"",'ÁREA MEJORA COMPETENCIAL'!A136:B136)</f>
        <v/>
      </c>
      <c r="B136" s="400"/>
      <c r="C136" s="181" t="str">
        <f>IF(ISBLANK('ÁREA MEJORA COMPETENCIAL'!C136),"",'ÁREA MEJORA COMPETENCIAL'!C136)</f>
        <v/>
      </c>
      <c r="D136" s="16" t="str">
        <f>IF(ISBLANK('ÁREA MEJORA COMPETENCIAL'!D136),"",'ÁREA MEJORA COMPETENCIAL'!D136)</f>
        <v/>
      </c>
      <c r="E136" s="68"/>
      <c r="F136" s="205"/>
      <c r="G136" s="205"/>
      <c r="H136" s="54"/>
      <c r="I136" s="54"/>
      <c r="J136" s="54"/>
      <c r="K136" s="24">
        <f t="shared" si="24"/>
        <v>0</v>
      </c>
      <c r="L136" s="54"/>
      <c r="M136" s="54"/>
      <c r="N136" s="213">
        <f t="shared" si="25"/>
        <v>0</v>
      </c>
      <c r="O136" s="54"/>
      <c r="P136" s="54"/>
      <c r="Q136" s="213">
        <f t="shared" si="26"/>
        <v>0</v>
      </c>
      <c r="R136" s="54"/>
      <c r="S136" s="54"/>
      <c r="T136" s="213">
        <f t="shared" si="27"/>
        <v>0</v>
      </c>
      <c r="U136" s="54"/>
      <c r="V136" s="54"/>
      <c r="W136" s="213">
        <f t="shared" si="28"/>
        <v>0</v>
      </c>
      <c r="X136" s="54"/>
      <c r="Y136" s="24">
        <f t="shared" si="29"/>
        <v>0</v>
      </c>
      <c r="Z136" s="54"/>
      <c r="AA136" s="54"/>
      <c r="AB136" s="213">
        <f t="shared" si="30"/>
        <v>0</v>
      </c>
      <c r="AC136" s="54"/>
      <c r="AD136" s="54"/>
      <c r="AE136" s="213">
        <f t="shared" si="31"/>
        <v>0</v>
      </c>
      <c r="AF136" s="54"/>
      <c r="AG136" s="54"/>
      <c r="AH136" s="213">
        <f t="shared" si="32"/>
        <v>0</v>
      </c>
      <c r="AI136" s="54"/>
      <c r="AJ136" s="54"/>
      <c r="AK136" s="213">
        <f t="shared" si="33"/>
        <v>0</v>
      </c>
      <c r="AL136" s="54"/>
      <c r="AM136" s="24">
        <f t="shared" si="34"/>
        <v>0</v>
      </c>
      <c r="AN136" s="54"/>
      <c r="AO136" s="54"/>
      <c r="AP136" s="213">
        <f t="shared" si="35"/>
        <v>0</v>
      </c>
      <c r="AQ136" s="54"/>
      <c r="AR136" s="54"/>
      <c r="AS136" s="213">
        <f t="shared" si="36"/>
        <v>0</v>
      </c>
      <c r="AT136" s="54"/>
      <c r="AU136" s="54"/>
      <c r="AV136" s="213">
        <f t="shared" si="37"/>
        <v>0</v>
      </c>
      <c r="AW136" s="54"/>
      <c r="AX136" s="54"/>
      <c r="AY136" s="213">
        <f t="shared" si="38"/>
        <v>0</v>
      </c>
      <c r="AZ136" s="54"/>
      <c r="BA136" s="24">
        <f t="shared" si="39"/>
        <v>0</v>
      </c>
      <c r="BB136" s="201"/>
      <c r="BC136" s="201"/>
      <c r="BD136" s="213">
        <f t="shared" si="40"/>
        <v>0</v>
      </c>
      <c r="BE136" s="201"/>
      <c r="BF136" s="201"/>
      <c r="BG136" s="213">
        <f t="shared" si="41"/>
        <v>0</v>
      </c>
      <c r="BH136" s="201"/>
      <c r="BI136" s="24">
        <f t="shared" si="42"/>
        <v>0</v>
      </c>
      <c r="BJ136" s="54"/>
      <c r="BK136" s="54"/>
      <c r="BL136" s="213">
        <f t="shared" si="43"/>
        <v>0</v>
      </c>
      <c r="BM136" s="54"/>
      <c r="BN136" s="54"/>
      <c r="BO136" s="213">
        <f t="shared" si="44"/>
        <v>0</v>
      </c>
      <c r="BP136" s="54"/>
      <c r="BQ136" s="25">
        <f t="shared" si="45"/>
        <v>0</v>
      </c>
      <c r="BR136" s="214"/>
      <c r="BS136" s="11" t="str">
        <f>IF(ISBLANK('ÁREA MEJORA COMPETENCIAL'!R136),"",(IF(ISERROR('ÁREA MEJORA COMPETENCIAL'!R136),"",('ÁREA MEJORA COMPETENCIAL'!X136)*3.3333333)))</f>
        <v/>
      </c>
      <c r="BT136" s="5" t="str">
        <f>IF(ISBLANK('ÁREA MEJORA COMPETENCIAL'!R136),"",(MROUND(BS136,4)))</f>
        <v/>
      </c>
      <c r="BU136" s="8" t="str">
        <f>(IF('ÁREA MEJORA COMPETENCIAL'!X136=21,70,IF('ÁREA MEJORA COMPETENCIAL'!X136=20,66,IF('ÁREA MEJORA COMPETENCIAL'!X136=19,63,IF('ÁREA MEJORA COMPETENCIAL'!X136&lt;=2,"",BT136)))))</f>
        <v/>
      </c>
      <c r="BV136" s="26">
        <f t="shared" si="46"/>
        <v>0</v>
      </c>
      <c r="BW136" s="69" t="str">
        <f>IF(ISBLANK('ÁREA MEJORA COMPETENCIAL'!R136),"",IF(BU136="","",BV136-BU136))</f>
        <v/>
      </c>
      <c r="BX136" s="224" t="str">
        <f>IF(ISBLANK('ÁREA MEJORA COMPETENCIAL'!R136),"",IF(BU136="","VER RESULTADOS",BV136/BU136))</f>
        <v/>
      </c>
      <c r="BY136" s="135"/>
    </row>
    <row r="137" spans="1:77" s="99" customFormat="1" ht="18.75" customHeight="1" x14ac:dyDescent="0.3">
      <c r="A137" s="400" t="str">
        <f>IF(ISBLANK('ÁREA MEJORA COMPETENCIAL'!A137),"",'ÁREA MEJORA COMPETENCIAL'!A137:B137)</f>
        <v/>
      </c>
      <c r="B137" s="400"/>
      <c r="C137" s="181" t="str">
        <f>IF(ISBLANK('ÁREA MEJORA COMPETENCIAL'!C137),"",'ÁREA MEJORA COMPETENCIAL'!C137)</f>
        <v/>
      </c>
      <c r="D137" s="16" t="str">
        <f>IF(ISBLANK('ÁREA MEJORA COMPETENCIAL'!D137),"",'ÁREA MEJORA COMPETENCIAL'!D137)</f>
        <v/>
      </c>
      <c r="E137" s="68"/>
      <c r="F137" s="205"/>
      <c r="G137" s="205"/>
      <c r="H137" s="54"/>
      <c r="I137" s="54"/>
      <c r="J137" s="54"/>
      <c r="K137" s="24">
        <f t="shared" si="24"/>
        <v>0</v>
      </c>
      <c r="L137" s="54"/>
      <c r="M137" s="54"/>
      <c r="N137" s="213">
        <f t="shared" si="25"/>
        <v>0</v>
      </c>
      <c r="O137" s="54"/>
      <c r="P137" s="54"/>
      <c r="Q137" s="213">
        <f t="shared" si="26"/>
        <v>0</v>
      </c>
      <c r="R137" s="54"/>
      <c r="S137" s="54"/>
      <c r="T137" s="213">
        <f t="shared" si="27"/>
        <v>0</v>
      </c>
      <c r="U137" s="54"/>
      <c r="V137" s="54"/>
      <c r="W137" s="213">
        <f t="shared" si="28"/>
        <v>0</v>
      </c>
      <c r="X137" s="54"/>
      <c r="Y137" s="24">
        <f t="shared" si="29"/>
        <v>0</v>
      </c>
      <c r="Z137" s="54"/>
      <c r="AA137" s="54"/>
      <c r="AB137" s="213">
        <f t="shared" si="30"/>
        <v>0</v>
      </c>
      <c r="AC137" s="54"/>
      <c r="AD137" s="54"/>
      <c r="AE137" s="213">
        <f t="shared" si="31"/>
        <v>0</v>
      </c>
      <c r="AF137" s="54"/>
      <c r="AG137" s="54"/>
      <c r="AH137" s="213">
        <f t="shared" si="32"/>
        <v>0</v>
      </c>
      <c r="AI137" s="54"/>
      <c r="AJ137" s="54"/>
      <c r="AK137" s="213">
        <f t="shared" si="33"/>
        <v>0</v>
      </c>
      <c r="AL137" s="54"/>
      <c r="AM137" s="24">
        <f t="shared" si="34"/>
        <v>0</v>
      </c>
      <c r="AN137" s="54"/>
      <c r="AO137" s="54"/>
      <c r="AP137" s="213">
        <f t="shared" si="35"/>
        <v>0</v>
      </c>
      <c r="AQ137" s="54"/>
      <c r="AR137" s="54"/>
      <c r="AS137" s="213">
        <f t="shared" si="36"/>
        <v>0</v>
      </c>
      <c r="AT137" s="54"/>
      <c r="AU137" s="54"/>
      <c r="AV137" s="213">
        <f t="shared" si="37"/>
        <v>0</v>
      </c>
      <c r="AW137" s="54"/>
      <c r="AX137" s="54"/>
      <c r="AY137" s="213">
        <f t="shared" si="38"/>
        <v>0</v>
      </c>
      <c r="AZ137" s="54"/>
      <c r="BA137" s="24">
        <f t="shared" si="39"/>
        <v>0</v>
      </c>
      <c r="BB137" s="201"/>
      <c r="BC137" s="201"/>
      <c r="BD137" s="213">
        <f t="shared" si="40"/>
        <v>0</v>
      </c>
      <c r="BE137" s="201"/>
      <c r="BF137" s="201"/>
      <c r="BG137" s="213">
        <f t="shared" si="41"/>
        <v>0</v>
      </c>
      <c r="BH137" s="201"/>
      <c r="BI137" s="24">
        <f t="shared" si="42"/>
        <v>0</v>
      </c>
      <c r="BJ137" s="54"/>
      <c r="BK137" s="54"/>
      <c r="BL137" s="213">
        <f t="shared" si="43"/>
        <v>0</v>
      </c>
      <c r="BM137" s="54"/>
      <c r="BN137" s="54"/>
      <c r="BO137" s="213">
        <f t="shared" si="44"/>
        <v>0</v>
      </c>
      <c r="BP137" s="54"/>
      <c r="BQ137" s="25">
        <f t="shared" si="45"/>
        <v>0</v>
      </c>
      <c r="BR137" s="214"/>
      <c r="BS137" s="11" t="str">
        <f>IF(ISBLANK('ÁREA MEJORA COMPETENCIAL'!R137),"",(IF(ISERROR('ÁREA MEJORA COMPETENCIAL'!R137),"",('ÁREA MEJORA COMPETENCIAL'!X137)*3.3333333)))</f>
        <v/>
      </c>
      <c r="BT137" s="5" t="str">
        <f>IF(ISBLANK('ÁREA MEJORA COMPETENCIAL'!R137),"",(MROUND(BS137,4)))</f>
        <v/>
      </c>
      <c r="BU137" s="8" t="str">
        <f>(IF('ÁREA MEJORA COMPETENCIAL'!X137=21,70,IF('ÁREA MEJORA COMPETENCIAL'!X137=20,66,IF('ÁREA MEJORA COMPETENCIAL'!X137=19,63,IF('ÁREA MEJORA COMPETENCIAL'!X137&lt;=2,"",BT137)))))</f>
        <v/>
      </c>
      <c r="BV137" s="26">
        <f t="shared" si="46"/>
        <v>0</v>
      </c>
      <c r="BW137" s="69" t="str">
        <f>IF(ISBLANK('ÁREA MEJORA COMPETENCIAL'!R137),"",IF(BU137="","",BV137-BU137))</f>
        <v/>
      </c>
      <c r="BX137" s="224" t="str">
        <f>IF(ISBLANK('ÁREA MEJORA COMPETENCIAL'!R137),"",IF(BU137="","VER RESULTADOS",BV137/BU137))</f>
        <v/>
      </c>
      <c r="BY137" s="135"/>
    </row>
    <row r="138" spans="1:77" s="99" customFormat="1" ht="18.75" customHeight="1" x14ac:dyDescent="0.3">
      <c r="A138" s="400" t="str">
        <f>IF(ISBLANK('ÁREA MEJORA COMPETENCIAL'!A138),"",'ÁREA MEJORA COMPETENCIAL'!A138:B138)</f>
        <v/>
      </c>
      <c r="B138" s="400"/>
      <c r="C138" s="181" t="str">
        <f>IF(ISBLANK('ÁREA MEJORA COMPETENCIAL'!C138),"",'ÁREA MEJORA COMPETENCIAL'!C138)</f>
        <v/>
      </c>
      <c r="D138" s="16" t="str">
        <f>IF(ISBLANK('ÁREA MEJORA COMPETENCIAL'!D138),"",'ÁREA MEJORA COMPETENCIAL'!D138)</f>
        <v/>
      </c>
      <c r="E138" s="68"/>
      <c r="F138" s="205"/>
      <c r="G138" s="205"/>
      <c r="H138" s="54"/>
      <c r="I138" s="54"/>
      <c r="J138" s="54"/>
      <c r="K138" s="24">
        <f t="shared" ref="K138:K162" si="47">SUM(F138:J138)</f>
        <v>0</v>
      </c>
      <c r="L138" s="54"/>
      <c r="M138" s="54"/>
      <c r="N138" s="213">
        <f t="shared" si="25"/>
        <v>0</v>
      </c>
      <c r="O138" s="54"/>
      <c r="P138" s="54"/>
      <c r="Q138" s="213">
        <f t="shared" si="26"/>
        <v>0</v>
      </c>
      <c r="R138" s="54"/>
      <c r="S138" s="54"/>
      <c r="T138" s="213">
        <f t="shared" si="27"/>
        <v>0</v>
      </c>
      <c r="U138" s="54"/>
      <c r="V138" s="54"/>
      <c r="W138" s="213">
        <f t="shared" si="28"/>
        <v>0</v>
      </c>
      <c r="X138" s="54"/>
      <c r="Y138" s="24">
        <f t="shared" si="29"/>
        <v>0</v>
      </c>
      <c r="Z138" s="54"/>
      <c r="AA138" s="54"/>
      <c r="AB138" s="213">
        <f t="shared" si="30"/>
        <v>0</v>
      </c>
      <c r="AC138" s="54"/>
      <c r="AD138" s="54"/>
      <c r="AE138" s="213">
        <f t="shared" si="31"/>
        <v>0</v>
      </c>
      <c r="AF138" s="54"/>
      <c r="AG138" s="54"/>
      <c r="AH138" s="213">
        <f t="shared" si="32"/>
        <v>0</v>
      </c>
      <c r="AI138" s="54"/>
      <c r="AJ138" s="54"/>
      <c r="AK138" s="213">
        <f t="shared" si="33"/>
        <v>0</v>
      </c>
      <c r="AL138" s="54"/>
      <c r="AM138" s="24">
        <f t="shared" si="34"/>
        <v>0</v>
      </c>
      <c r="AN138" s="54"/>
      <c r="AO138" s="54"/>
      <c r="AP138" s="213">
        <f t="shared" si="35"/>
        <v>0</v>
      </c>
      <c r="AQ138" s="54"/>
      <c r="AR138" s="54"/>
      <c r="AS138" s="213">
        <f t="shared" si="36"/>
        <v>0</v>
      </c>
      <c r="AT138" s="54"/>
      <c r="AU138" s="54"/>
      <c r="AV138" s="213">
        <f t="shared" si="37"/>
        <v>0</v>
      </c>
      <c r="AW138" s="54"/>
      <c r="AX138" s="54"/>
      <c r="AY138" s="213">
        <f t="shared" si="38"/>
        <v>0</v>
      </c>
      <c r="AZ138" s="54"/>
      <c r="BA138" s="24">
        <f t="shared" si="39"/>
        <v>0</v>
      </c>
      <c r="BB138" s="201"/>
      <c r="BC138" s="201"/>
      <c r="BD138" s="213">
        <f t="shared" si="40"/>
        <v>0</v>
      </c>
      <c r="BE138" s="201"/>
      <c r="BF138" s="201"/>
      <c r="BG138" s="213">
        <f t="shared" si="41"/>
        <v>0</v>
      </c>
      <c r="BH138" s="201"/>
      <c r="BI138" s="24">
        <f t="shared" si="42"/>
        <v>0</v>
      </c>
      <c r="BJ138" s="54"/>
      <c r="BK138" s="54"/>
      <c r="BL138" s="213">
        <f t="shared" si="43"/>
        <v>0</v>
      </c>
      <c r="BM138" s="54"/>
      <c r="BN138" s="54"/>
      <c r="BO138" s="213">
        <f t="shared" si="44"/>
        <v>0</v>
      </c>
      <c r="BP138" s="54"/>
      <c r="BQ138" s="25">
        <f t="shared" si="45"/>
        <v>0</v>
      </c>
      <c r="BR138" s="214"/>
      <c r="BS138" s="11" t="str">
        <f>IF(ISBLANK('ÁREA MEJORA COMPETENCIAL'!R138),"",(IF(ISERROR('ÁREA MEJORA COMPETENCIAL'!R138),"",('ÁREA MEJORA COMPETENCIAL'!X138)*3.3333333)))</f>
        <v/>
      </c>
      <c r="BT138" s="5" t="str">
        <f>IF(ISBLANK('ÁREA MEJORA COMPETENCIAL'!R138),"",(MROUND(BS138,4)))</f>
        <v/>
      </c>
      <c r="BU138" s="8" t="str">
        <f>(IF('ÁREA MEJORA COMPETENCIAL'!X138=21,70,IF('ÁREA MEJORA COMPETENCIAL'!X138=20,66,IF('ÁREA MEJORA COMPETENCIAL'!X138=19,63,IF('ÁREA MEJORA COMPETENCIAL'!X138&lt;=2,"",BT138)))))</f>
        <v/>
      </c>
      <c r="BV138" s="26">
        <f t="shared" si="46"/>
        <v>0</v>
      </c>
      <c r="BW138" s="69" t="str">
        <f>IF(ISBLANK('ÁREA MEJORA COMPETENCIAL'!R138),"",IF(BU138="","",BV138-BU138))</f>
        <v/>
      </c>
      <c r="BX138" s="224" t="str">
        <f>IF(ISBLANK('ÁREA MEJORA COMPETENCIAL'!R138),"",IF(BU138="","VER RESULTADOS",BV138/BU138))</f>
        <v/>
      </c>
      <c r="BY138" s="135"/>
    </row>
    <row r="139" spans="1:77" s="99" customFormat="1" ht="18.75" customHeight="1" x14ac:dyDescent="0.3">
      <c r="A139" s="400" t="str">
        <f>IF(ISBLANK('ÁREA MEJORA COMPETENCIAL'!A139),"",'ÁREA MEJORA COMPETENCIAL'!A139:B139)</f>
        <v/>
      </c>
      <c r="B139" s="400"/>
      <c r="C139" s="181" t="str">
        <f>IF(ISBLANK('ÁREA MEJORA COMPETENCIAL'!C139),"",'ÁREA MEJORA COMPETENCIAL'!C139)</f>
        <v/>
      </c>
      <c r="D139" s="16" t="str">
        <f>IF(ISBLANK('ÁREA MEJORA COMPETENCIAL'!D139),"",'ÁREA MEJORA COMPETENCIAL'!D139)</f>
        <v/>
      </c>
      <c r="E139" s="68"/>
      <c r="F139" s="205"/>
      <c r="G139" s="205"/>
      <c r="H139" s="54"/>
      <c r="I139" s="54"/>
      <c r="J139" s="54"/>
      <c r="K139" s="24">
        <f t="shared" si="47"/>
        <v>0</v>
      </c>
      <c r="L139" s="54"/>
      <c r="M139" s="54"/>
      <c r="N139" s="213">
        <f t="shared" ref="N139:N161" si="48">L139+M139</f>
        <v>0</v>
      </c>
      <c r="O139" s="54"/>
      <c r="P139" s="54"/>
      <c r="Q139" s="213">
        <f t="shared" ref="Q139:Q161" si="49">O139+P139</f>
        <v>0</v>
      </c>
      <c r="R139" s="54"/>
      <c r="S139" s="54"/>
      <c r="T139" s="213">
        <f t="shared" ref="T139:T161" si="50">R139+S139</f>
        <v>0</v>
      </c>
      <c r="U139" s="54"/>
      <c r="V139" s="54"/>
      <c r="W139" s="213">
        <f t="shared" ref="W139:W161" si="51">U139+V139</f>
        <v>0</v>
      </c>
      <c r="X139" s="54"/>
      <c r="Y139" s="24">
        <f t="shared" ref="Y139:Y162" si="52">SUM(N139,Q139,T139,W139,X139)</f>
        <v>0</v>
      </c>
      <c r="Z139" s="54"/>
      <c r="AA139" s="54"/>
      <c r="AB139" s="213">
        <f t="shared" ref="AB139:AB162" si="53">Z139+AA139</f>
        <v>0</v>
      </c>
      <c r="AC139" s="54"/>
      <c r="AD139" s="54"/>
      <c r="AE139" s="213">
        <f t="shared" ref="AE139:AE162" si="54">AC139+AD139</f>
        <v>0</v>
      </c>
      <c r="AF139" s="54"/>
      <c r="AG139" s="54"/>
      <c r="AH139" s="213">
        <f t="shared" ref="AH139:AH162" si="55">AF139+AG139</f>
        <v>0</v>
      </c>
      <c r="AI139" s="54"/>
      <c r="AJ139" s="54"/>
      <c r="AK139" s="213">
        <f t="shared" ref="AK139:AK162" si="56">AI139+AJ139</f>
        <v>0</v>
      </c>
      <c r="AL139" s="54"/>
      <c r="AM139" s="24">
        <f t="shared" ref="AM139:AM162" si="57">SUM(AB139,AE139,AH139,AK139,AL139)</f>
        <v>0</v>
      </c>
      <c r="AN139" s="54"/>
      <c r="AO139" s="54"/>
      <c r="AP139" s="213">
        <f t="shared" ref="AP139:AP162" si="58">AN139+AO139</f>
        <v>0</v>
      </c>
      <c r="AQ139" s="54"/>
      <c r="AR139" s="54"/>
      <c r="AS139" s="213">
        <f t="shared" ref="AS139:AS162" si="59">AQ139+AR139</f>
        <v>0</v>
      </c>
      <c r="AT139" s="54"/>
      <c r="AU139" s="54"/>
      <c r="AV139" s="213">
        <f t="shared" ref="AV139:AV162" si="60">AT139+AU139</f>
        <v>0</v>
      </c>
      <c r="AW139" s="54"/>
      <c r="AX139" s="54"/>
      <c r="AY139" s="213">
        <f t="shared" ref="AY139:AY162" si="61">AW139+AX139</f>
        <v>0</v>
      </c>
      <c r="AZ139" s="54"/>
      <c r="BA139" s="24">
        <f t="shared" ref="BA139:BA162" si="62">SUM(AP139,AS139,AV139,AY139,AZ139)</f>
        <v>0</v>
      </c>
      <c r="BB139" s="201"/>
      <c r="BC139" s="201"/>
      <c r="BD139" s="213">
        <f t="shared" ref="BD139:BD162" si="63">BB139+BC139</f>
        <v>0</v>
      </c>
      <c r="BE139" s="201"/>
      <c r="BF139" s="201"/>
      <c r="BG139" s="213">
        <f t="shared" ref="BG139:BG162" si="64">BE139+BF139</f>
        <v>0</v>
      </c>
      <c r="BH139" s="201"/>
      <c r="BI139" s="24">
        <f t="shared" ref="BI139:BI162" si="65">SUM(BD139,BG139,BH139)</f>
        <v>0</v>
      </c>
      <c r="BJ139" s="54"/>
      <c r="BK139" s="54"/>
      <c r="BL139" s="213">
        <f t="shared" ref="BL139:BL162" si="66">BJ139+BK139</f>
        <v>0</v>
      </c>
      <c r="BM139" s="54"/>
      <c r="BN139" s="54"/>
      <c r="BO139" s="213">
        <f t="shared" ref="BO139:BO162" si="67">BM139+BN139</f>
        <v>0</v>
      </c>
      <c r="BP139" s="54"/>
      <c r="BQ139" s="25">
        <f t="shared" ref="BQ139:BQ162" si="68">SUM(BL139,BO139,BP139)</f>
        <v>0</v>
      </c>
      <c r="BR139" s="214"/>
      <c r="BS139" s="11" t="str">
        <f>IF(ISBLANK('ÁREA MEJORA COMPETENCIAL'!R139),"",(IF(ISERROR('ÁREA MEJORA COMPETENCIAL'!R139),"",('ÁREA MEJORA COMPETENCIAL'!X139)*3.3333333)))</f>
        <v/>
      </c>
      <c r="BT139" s="5" t="str">
        <f>IF(ISBLANK('ÁREA MEJORA COMPETENCIAL'!R139),"",(MROUND(BS139,4)))</f>
        <v/>
      </c>
      <c r="BU139" s="8" t="str">
        <f>(IF('ÁREA MEJORA COMPETENCIAL'!X139=21,70,IF('ÁREA MEJORA COMPETENCIAL'!X139=20,66,IF('ÁREA MEJORA COMPETENCIAL'!X139=19,63,IF('ÁREA MEJORA COMPETENCIAL'!X139&lt;=2,"",BT139)))))</f>
        <v/>
      </c>
      <c r="BV139" s="26">
        <f t="shared" ref="BV139:BV162" si="69">SUM(K139,Y139,AM139,BA139,BI139,BQ139)</f>
        <v>0</v>
      </c>
      <c r="BW139" s="69" t="str">
        <f>IF(ISBLANK('ÁREA MEJORA COMPETENCIAL'!R139),"",IF(BU139="","",BV139-BU139))</f>
        <v/>
      </c>
      <c r="BX139" s="224" t="str">
        <f>IF(ISBLANK('ÁREA MEJORA COMPETENCIAL'!R139),"",IF(BU139="","VER RESULTADOS",BV139/BU139))</f>
        <v/>
      </c>
      <c r="BY139" s="135"/>
    </row>
    <row r="140" spans="1:77" s="99" customFormat="1" ht="18.75" customHeight="1" x14ac:dyDescent="0.3">
      <c r="A140" s="400" t="str">
        <f>IF(ISBLANK('ÁREA MEJORA COMPETENCIAL'!A140),"",'ÁREA MEJORA COMPETENCIAL'!A140:B140)</f>
        <v/>
      </c>
      <c r="B140" s="400"/>
      <c r="C140" s="181" t="str">
        <f>IF(ISBLANK('ÁREA MEJORA COMPETENCIAL'!C140),"",'ÁREA MEJORA COMPETENCIAL'!C140)</f>
        <v/>
      </c>
      <c r="D140" s="16" t="str">
        <f>IF(ISBLANK('ÁREA MEJORA COMPETENCIAL'!D140),"",'ÁREA MEJORA COMPETENCIAL'!D140)</f>
        <v/>
      </c>
      <c r="E140" s="68"/>
      <c r="F140" s="205"/>
      <c r="G140" s="205"/>
      <c r="H140" s="54"/>
      <c r="I140" s="54"/>
      <c r="J140" s="54"/>
      <c r="K140" s="24">
        <f t="shared" si="47"/>
        <v>0</v>
      </c>
      <c r="L140" s="54"/>
      <c r="M140" s="54"/>
      <c r="N140" s="213">
        <f t="shared" si="48"/>
        <v>0</v>
      </c>
      <c r="O140" s="54"/>
      <c r="P140" s="54"/>
      <c r="Q140" s="213">
        <f t="shared" si="49"/>
        <v>0</v>
      </c>
      <c r="R140" s="54"/>
      <c r="S140" s="54"/>
      <c r="T140" s="213">
        <f t="shared" si="50"/>
        <v>0</v>
      </c>
      <c r="U140" s="54"/>
      <c r="V140" s="54"/>
      <c r="W140" s="213">
        <f t="shared" si="51"/>
        <v>0</v>
      </c>
      <c r="X140" s="54"/>
      <c r="Y140" s="24">
        <f t="shared" si="52"/>
        <v>0</v>
      </c>
      <c r="Z140" s="54"/>
      <c r="AA140" s="54"/>
      <c r="AB140" s="213">
        <f t="shared" si="53"/>
        <v>0</v>
      </c>
      <c r="AC140" s="54"/>
      <c r="AD140" s="54"/>
      <c r="AE140" s="213">
        <f t="shared" si="54"/>
        <v>0</v>
      </c>
      <c r="AF140" s="54"/>
      <c r="AG140" s="54"/>
      <c r="AH140" s="213">
        <f t="shared" si="55"/>
        <v>0</v>
      </c>
      <c r="AI140" s="54"/>
      <c r="AJ140" s="54"/>
      <c r="AK140" s="213">
        <f t="shared" si="56"/>
        <v>0</v>
      </c>
      <c r="AL140" s="54"/>
      <c r="AM140" s="24">
        <f t="shared" si="57"/>
        <v>0</v>
      </c>
      <c r="AN140" s="54"/>
      <c r="AO140" s="54"/>
      <c r="AP140" s="213">
        <f t="shared" si="58"/>
        <v>0</v>
      </c>
      <c r="AQ140" s="54"/>
      <c r="AR140" s="54"/>
      <c r="AS140" s="213">
        <f t="shared" si="59"/>
        <v>0</v>
      </c>
      <c r="AT140" s="54"/>
      <c r="AU140" s="54"/>
      <c r="AV140" s="213">
        <f t="shared" si="60"/>
        <v>0</v>
      </c>
      <c r="AW140" s="54"/>
      <c r="AX140" s="54"/>
      <c r="AY140" s="213">
        <f t="shared" si="61"/>
        <v>0</v>
      </c>
      <c r="AZ140" s="54"/>
      <c r="BA140" s="24">
        <f t="shared" si="62"/>
        <v>0</v>
      </c>
      <c r="BB140" s="201"/>
      <c r="BC140" s="201"/>
      <c r="BD140" s="213">
        <f t="shared" si="63"/>
        <v>0</v>
      </c>
      <c r="BE140" s="201"/>
      <c r="BF140" s="201"/>
      <c r="BG140" s="213">
        <f t="shared" si="64"/>
        <v>0</v>
      </c>
      <c r="BH140" s="201"/>
      <c r="BI140" s="24">
        <f t="shared" si="65"/>
        <v>0</v>
      </c>
      <c r="BJ140" s="54"/>
      <c r="BK140" s="54"/>
      <c r="BL140" s="213">
        <f t="shared" si="66"/>
        <v>0</v>
      </c>
      <c r="BM140" s="54"/>
      <c r="BN140" s="54"/>
      <c r="BO140" s="213">
        <f t="shared" si="67"/>
        <v>0</v>
      </c>
      <c r="BP140" s="54"/>
      <c r="BQ140" s="25">
        <f t="shared" si="68"/>
        <v>0</v>
      </c>
      <c r="BR140" s="214"/>
      <c r="BS140" s="11" t="str">
        <f>IF(ISBLANK('ÁREA MEJORA COMPETENCIAL'!R140),"",(IF(ISERROR('ÁREA MEJORA COMPETENCIAL'!R140),"",('ÁREA MEJORA COMPETENCIAL'!X140)*3.3333333)))</f>
        <v/>
      </c>
      <c r="BT140" s="5" t="str">
        <f>IF(ISBLANK('ÁREA MEJORA COMPETENCIAL'!R140),"",(MROUND(BS140,4)))</f>
        <v/>
      </c>
      <c r="BU140" s="8" t="str">
        <f>(IF('ÁREA MEJORA COMPETENCIAL'!X140=21,70,IF('ÁREA MEJORA COMPETENCIAL'!X140=20,66,IF('ÁREA MEJORA COMPETENCIAL'!X140=19,63,IF('ÁREA MEJORA COMPETENCIAL'!X140&lt;=2,"",BT140)))))</f>
        <v/>
      </c>
      <c r="BV140" s="26">
        <f t="shared" si="69"/>
        <v>0</v>
      </c>
      <c r="BW140" s="69" t="str">
        <f>IF(ISBLANK('ÁREA MEJORA COMPETENCIAL'!R140),"",IF(BU140="","",BV140-BU140))</f>
        <v/>
      </c>
      <c r="BX140" s="224" t="str">
        <f>IF(ISBLANK('ÁREA MEJORA COMPETENCIAL'!R140),"",IF(BU140="","VER RESULTADOS",BV140/BU140))</f>
        <v/>
      </c>
      <c r="BY140" s="135"/>
    </row>
    <row r="141" spans="1:77" s="99" customFormat="1" ht="18.75" customHeight="1" x14ac:dyDescent="0.3">
      <c r="A141" s="400" t="str">
        <f>IF(ISBLANK('ÁREA MEJORA COMPETENCIAL'!A141),"",'ÁREA MEJORA COMPETENCIAL'!A141:B141)</f>
        <v/>
      </c>
      <c r="B141" s="400"/>
      <c r="C141" s="181" t="str">
        <f>IF(ISBLANK('ÁREA MEJORA COMPETENCIAL'!C141),"",'ÁREA MEJORA COMPETENCIAL'!C141)</f>
        <v/>
      </c>
      <c r="D141" s="16" t="str">
        <f>IF(ISBLANK('ÁREA MEJORA COMPETENCIAL'!D141),"",'ÁREA MEJORA COMPETENCIAL'!D141)</f>
        <v/>
      </c>
      <c r="E141" s="68"/>
      <c r="F141" s="205"/>
      <c r="G141" s="205"/>
      <c r="H141" s="54"/>
      <c r="I141" s="54"/>
      <c r="J141" s="54"/>
      <c r="K141" s="24">
        <f t="shared" si="47"/>
        <v>0</v>
      </c>
      <c r="L141" s="54"/>
      <c r="M141" s="54"/>
      <c r="N141" s="213">
        <f t="shared" si="48"/>
        <v>0</v>
      </c>
      <c r="O141" s="54"/>
      <c r="P141" s="54"/>
      <c r="Q141" s="213">
        <f t="shared" si="49"/>
        <v>0</v>
      </c>
      <c r="R141" s="54"/>
      <c r="S141" s="54"/>
      <c r="T141" s="213">
        <f t="shared" si="50"/>
        <v>0</v>
      </c>
      <c r="U141" s="54"/>
      <c r="V141" s="54"/>
      <c r="W141" s="213">
        <f t="shared" si="51"/>
        <v>0</v>
      </c>
      <c r="X141" s="54"/>
      <c r="Y141" s="24">
        <f t="shared" si="52"/>
        <v>0</v>
      </c>
      <c r="Z141" s="54"/>
      <c r="AA141" s="54"/>
      <c r="AB141" s="213">
        <f t="shared" si="53"/>
        <v>0</v>
      </c>
      <c r="AC141" s="54"/>
      <c r="AD141" s="54"/>
      <c r="AE141" s="213">
        <f t="shared" si="54"/>
        <v>0</v>
      </c>
      <c r="AF141" s="54"/>
      <c r="AG141" s="54"/>
      <c r="AH141" s="213">
        <f t="shared" si="55"/>
        <v>0</v>
      </c>
      <c r="AI141" s="54"/>
      <c r="AJ141" s="54"/>
      <c r="AK141" s="213">
        <f t="shared" si="56"/>
        <v>0</v>
      </c>
      <c r="AL141" s="54"/>
      <c r="AM141" s="24">
        <f t="shared" si="57"/>
        <v>0</v>
      </c>
      <c r="AN141" s="54"/>
      <c r="AO141" s="54"/>
      <c r="AP141" s="213">
        <f t="shared" si="58"/>
        <v>0</v>
      </c>
      <c r="AQ141" s="54"/>
      <c r="AR141" s="54"/>
      <c r="AS141" s="213">
        <f t="shared" si="59"/>
        <v>0</v>
      </c>
      <c r="AT141" s="54"/>
      <c r="AU141" s="54"/>
      <c r="AV141" s="213">
        <f t="shared" si="60"/>
        <v>0</v>
      </c>
      <c r="AW141" s="54"/>
      <c r="AX141" s="54"/>
      <c r="AY141" s="213">
        <f t="shared" si="61"/>
        <v>0</v>
      </c>
      <c r="AZ141" s="54"/>
      <c r="BA141" s="24">
        <f t="shared" si="62"/>
        <v>0</v>
      </c>
      <c r="BB141" s="201"/>
      <c r="BC141" s="201"/>
      <c r="BD141" s="213">
        <f t="shared" si="63"/>
        <v>0</v>
      </c>
      <c r="BE141" s="201"/>
      <c r="BF141" s="201"/>
      <c r="BG141" s="213">
        <f t="shared" si="64"/>
        <v>0</v>
      </c>
      <c r="BH141" s="201"/>
      <c r="BI141" s="24">
        <f t="shared" si="65"/>
        <v>0</v>
      </c>
      <c r="BJ141" s="54"/>
      <c r="BK141" s="54"/>
      <c r="BL141" s="213">
        <f t="shared" si="66"/>
        <v>0</v>
      </c>
      <c r="BM141" s="54"/>
      <c r="BN141" s="54"/>
      <c r="BO141" s="213">
        <f t="shared" si="67"/>
        <v>0</v>
      </c>
      <c r="BP141" s="54"/>
      <c r="BQ141" s="25">
        <f t="shared" si="68"/>
        <v>0</v>
      </c>
      <c r="BR141" s="214"/>
      <c r="BS141" s="11" t="str">
        <f>IF(ISBLANK('ÁREA MEJORA COMPETENCIAL'!R141),"",(IF(ISERROR('ÁREA MEJORA COMPETENCIAL'!R141),"",('ÁREA MEJORA COMPETENCIAL'!X141)*3.3333333)))</f>
        <v/>
      </c>
      <c r="BT141" s="5" t="str">
        <f>IF(ISBLANK('ÁREA MEJORA COMPETENCIAL'!R141),"",(MROUND(BS141,4)))</f>
        <v/>
      </c>
      <c r="BU141" s="8" t="str">
        <f>(IF('ÁREA MEJORA COMPETENCIAL'!X141=21,70,IF('ÁREA MEJORA COMPETENCIAL'!X141=20,66,IF('ÁREA MEJORA COMPETENCIAL'!X141=19,63,IF('ÁREA MEJORA COMPETENCIAL'!X141&lt;=2,"",BT141)))))</f>
        <v/>
      </c>
      <c r="BV141" s="26">
        <f t="shared" si="69"/>
        <v>0</v>
      </c>
      <c r="BW141" s="69" t="str">
        <f>IF(ISBLANK('ÁREA MEJORA COMPETENCIAL'!R141),"",IF(BU141="","",BV141-BU141))</f>
        <v/>
      </c>
      <c r="BX141" s="224" t="str">
        <f>IF(ISBLANK('ÁREA MEJORA COMPETENCIAL'!R141),"",IF(BU141="","VER RESULTADOS",BV141/BU141))</f>
        <v/>
      </c>
      <c r="BY141" s="135"/>
    </row>
    <row r="142" spans="1:77" s="99" customFormat="1" ht="18.75" customHeight="1" x14ac:dyDescent="0.3">
      <c r="A142" s="400" t="str">
        <f>IF(ISBLANK('ÁREA MEJORA COMPETENCIAL'!A142),"",'ÁREA MEJORA COMPETENCIAL'!A142:B142)</f>
        <v/>
      </c>
      <c r="B142" s="400"/>
      <c r="C142" s="181" t="str">
        <f>IF(ISBLANK('ÁREA MEJORA COMPETENCIAL'!C142),"",'ÁREA MEJORA COMPETENCIAL'!C142)</f>
        <v/>
      </c>
      <c r="D142" s="16" t="str">
        <f>IF(ISBLANK('ÁREA MEJORA COMPETENCIAL'!D142),"",'ÁREA MEJORA COMPETENCIAL'!D142)</f>
        <v/>
      </c>
      <c r="E142" s="68"/>
      <c r="F142" s="205"/>
      <c r="G142" s="205"/>
      <c r="H142" s="54"/>
      <c r="I142" s="54"/>
      <c r="J142" s="54"/>
      <c r="K142" s="24">
        <f t="shared" si="47"/>
        <v>0</v>
      </c>
      <c r="L142" s="54"/>
      <c r="M142" s="54"/>
      <c r="N142" s="213">
        <f t="shared" si="48"/>
        <v>0</v>
      </c>
      <c r="O142" s="54"/>
      <c r="P142" s="54"/>
      <c r="Q142" s="213">
        <f t="shared" si="49"/>
        <v>0</v>
      </c>
      <c r="R142" s="54"/>
      <c r="S142" s="54"/>
      <c r="T142" s="213">
        <f t="shared" si="50"/>
        <v>0</v>
      </c>
      <c r="U142" s="54"/>
      <c r="V142" s="54"/>
      <c r="W142" s="213">
        <f t="shared" si="51"/>
        <v>0</v>
      </c>
      <c r="X142" s="54"/>
      <c r="Y142" s="24">
        <f t="shared" si="52"/>
        <v>0</v>
      </c>
      <c r="Z142" s="54"/>
      <c r="AA142" s="54"/>
      <c r="AB142" s="213">
        <f t="shared" si="53"/>
        <v>0</v>
      </c>
      <c r="AC142" s="54"/>
      <c r="AD142" s="54"/>
      <c r="AE142" s="213">
        <f t="shared" si="54"/>
        <v>0</v>
      </c>
      <c r="AF142" s="54"/>
      <c r="AG142" s="54"/>
      <c r="AH142" s="213">
        <f t="shared" si="55"/>
        <v>0</v>
      </c>
      <c r="AI142" s="54"/>
      <c r="AJ142" s="54"/>
      <c r="AK142" s="213">
        <f t="shared" si="56"/>
        <v>0</v>
      </c>
      <c r="AL142" s="54"/>
      <c r="AM142" s="24">
        <f t="shared" si="57"/>
        <v>0</v>
      </c>
      <c r="AN142" s="54"/>
      <c r="AO142" s="54"/>
      <c r="AP142" s="213">
        <f t="shared" si="58"/>
        <v>0</v>
      </c>
      <c r="AQ142" s="54"/>
      <c r="AR142" s="54"/>
      <c r="AS142" s="213">
        <f t="shared" si="59"/>
        <v>0</v>
      </c>
      <c r="AT142" s="54"/>
      <c r="AU142" s="54"/>
      <c r="AV142" s="213">
        <f t="shared" si="60"/>
        <v>0</v>
      </c>
      <c r="AW142" s="54"/>
      <c r="AX142" s="54"/>
      <c r="AY142" s="213">
        <f t="shared" si="61"/>
        <v>0</v>
      </c>
      <c r="AZ142" s="54"/>
      <c r="BA142" s="24">
        <f t="shared" si="62"/>
        <v>0</v>
      </c>
      <c r="BB142" s="201"/>
      <c r="BC142" s="201"/>
      <c r="BD142" s="213">
        <f t="shared" si="63"/>
        <v>0</v>
      </c>
      <c r="BE142" s="201"/>
      <c r="BF142" s="201"/>
      <c r="BG142" s="213">
        <f t="shared" si="64"/>
        <v>0</v>
      </c>
      <c r="BH142" s="201"/>
      <c r="BI142" s="24">
        <f t="shared" si="65"/>
        <v>0</v>
      </c>
      <c r="BJ142" s="54"/>
      <c r="BK142" s="54"/>
      <c r="BL142" s="213">
        <f t="shared" si="66"/>
        <v>0</v>
      </c>
      <c r="BM142" s="54"/>
      <c r="BN142" s="54"/>
      <c r="BO142" s="213">
        <f t="shared" si="67"/>
        <v>0</v>
      </c>
      <c r="BP142" s="54"/>
      <c r="BQ142" s="25">
        <f t="shared" si="68"/>
        <v>0</v>
      </c>
      <c r="BR142" s="214"/>
      <c r="BS142" s="11" t="str">
        <f>IF(ISBLANK('ÁREA MEJORA COMPETENCIAL'!R142),"",(IF(ISERROR('ÁREA MEJORA COMPETENCIAL'!R142),"",('ÁREA MEJORA COMPETENCIAL'!X142)*3.3333333)))</f>
        <v/>
      </c>
      <c r="BT142" s="5" t="str">
        <f>IF(ISBLANK('ÁREA MEJORA COMPETENCIAL'!R142),"",(MROUND(BS142,4)))</f>
        <v/>
      </c>
      <c r="BU142" s="8" t="str">
        <f>(IF('ÁREA MEJORA COMPETENCIAL'!X142=21,70,IF('ÁREA MEJORA COMPETENCIAL'!X142=20,66,IF('ÁREA MEJORA COMPETENCIAL'!X142=19,63,IF('ÁREA MEJORA COMPETENCIAL'!X142&lt;=2,"",BT142)))))</f>
        <v/>
      </c>
      <c r="BV142" s="26">
        <f t="shared" si="69"/>
        <v>0</v>
      </c>
      <c r="BW142" s="69" t="str">
        <f>IF(ISBLANK('ÁREA MEJORA COMPETENCIAL'!R142),"",IF(BU142="","",BV142-BU142))</f>
        <v/>
      </c>
      <c r="BX142" s="224" t="str">
        <f>IF(ISBLANK('ÁREA MEJORA COMPETENCIAL'!R142),"",IF(BU142="","VER RESULTADOS",BV142/BU142))</f>
        <v/>
      </c>
      <c r="BY142" s="135"/>
    </row>
    <row r="143" spans="1:77" s="99" customFormat="1" ht="18.75" customHeight="1" x14ac:dyDescent="0.3">
      <c r="A143" s="400" t="str">
        <f>IF(ISBLANK('ÁREA MEJORA COMPETENCIAL'!A143),"",'ÁREA MEJORA COMPETENCIAL'!A143:B143)</f>
        <v/>
      </c>
      <c r="B143" s="400"/>
      <c r="C143" s="181" t="str">
        <f>IF(ISBLANK('ÁREA MEJORA COMPETENCIAL'!C143),"",'ÁREA MEJORA COMPETENCIAL'!C143)</f>
        <v/>
      </c>
      <c r="D143" s="16" t="str">
        <f>IF(ISBLANK('ÁREA MEJORA COMPETENCIAL'!D143),"",'ÁREA MEJORA COMPETENCIAL'!D143)</f>
        <v/>
      </c>
      <c r="E143" s="68"/>
      <c r="F143" s="205"/>
      <c r="G143" s="205"/>
      <c r="H143" s="54"/>
      <c r="I143" s="54"/>
      <c r="J143" s="54"/>
      <c r="K143" s="24">
        <f t="shared" si="47"/>
        <v>0</v>
      </c>
      <c r="L143" s="54"/>
      <c r="M143" s="54"/>
      <c r="N143" s="213">
        <f t="shared" si="48"/>
        <v>0</v>
      </c>
      <c r="O143" s="54"/>
      <c r="P143" s="54"/>
      <c r="Q143" s="213">
        <f t="shared" si="49"/>
        <v>0</v>
      </c>
      <c r="R143" s="54"/>
      <c r="S143" s="54"/>
      <c r="T143" s="213">
        <f t="shared" si="50"/>
        <v>0</v>
      </c>
      <c r="U143" s="54"/>
      <c r="V143" s="54"/>
      <c r="W143" s="213">
        <f t="shared" si="51"/>
        <v>0</v>
      </c>
      <c r="X143" s="54"/>
      <c r="Y143" s="24">
        <f t="shared" si="52"/>
        <v>0</v>
      </c>
      <c r="Z143" s="54"/>
      <c r="AA143" s="54"/>
      <c r="AB143" s="213">
        <f t="shared" si="53"/>
        <v>0</v>
      </c>
      <c r="AC143" s="54"/>
      <c r="AD143" s="54"/>
      <c r="AE143" s="213">
        <f t="shared" si="54"/>
        <v>0</v>
      </c>
      <c r="AF143" s="54"/>
      <c r="AG143" s="54"/>
      <c r="AH143" s="213">
        <f t="shared" si="55"/>
        <v>0</v>
      </c>
      <c r="AI143" s="54"/>
      <c r="AJ143" s="54"/>
      <c r="AK143" s="213">
        <f t="shared" si="56"/>
        <v>0</v>
      </c>
      <c r="AL143" s="54"/>
      <c r="AM143" s="24">
        <f t="shared" si="57"/>
        <v>0</v>
      </c>
      <c r="AN143" s="54"/>
      <c r="AO143" s="54"/>
      <c r="AP143" s="213">
        <f t="shared" si="58"/>
        <v>0</v>
      </c>
      <c r="AQ143" s="54"/>
      <c r="AR143" s="54"/>
      <c r="AS143" s="213">
        <f t="shared" si="59"/>
        <v>0</v>
      </c>
      <c r="AT143" s="54"/>
      <c r="AU143" s="54"/>
      <c r="AV143" s="213">
        <f t="shared" si="60"/>
        <v>0</v>
      </c>
      <c r="AW143" s="54"/>
      <c r="AX143" s="54"/>
      <c r="AY143" s="213">
        <f t="shared" si="61"/>
        <v>0</v>
      </c>
      <c r="AZ143" s="54"/>
      <c r="BA143" s="24">
        <f t="shared" si="62"/>
        <v>0</v>
      </c>
      <c r="BB143" s="201"/>
      <c r="BC143" s="201"/>
      <c r="BD143" s="213">
        <f t="shared" si="63"/>
        <v>0</v>
      </c>
      <c r="BE143" s="201"/>
      <c r="BF143" s="201"/>
      <c r="BG143" s="213">
        <f t="shared" si="64"/>
        <v>0</v>
      </c>
      <c r="BH143" s="201"/>
      <c r="BI143" s="24">
        <f t="shared" si="65"/>
        <v>0</v>
      </c>
      <c r="BJ143" s="54"/>
      <c r="BK143" s="54"/>
      <c r="BL143" s="213">
        <f t="shared" si="66"/>
        <v>0</v>
      </c>
      <c r="BM143" s="54"/>
      <c r="BN143" s="54"/>
      <c r="BO143" s="213">
        <f t="shared" si="67"/>
        <v>0</v>
      </c>
      <c r="BP143" s="54"/>
      <c r="BQ143" s="25">
        <f t="shared" si="68"/>
        <v>0</v>
      </c>
      <c r="BR143" s="214"/>
      <c r="BS143" s="11" t="str">
        <f>IF(ISBLANK('ÁREA MEJORA COMPETENCIAL'!R143),"",(IF(ISERROR('ÁREA MEJORA COMPETENCIAL'!R143),"",('ÁREA MEJORA COMPETENCIAL'!X143)*3.3333333)))</f>
        <v/>
      </c>
      <c r="BT143" s="5" t="str">
        <f>IF(ISBLANK('ÁREA MEJORA COMPETENCIAL'!R143),"",(MROUND(BS143,4)))</f>
        <v/>
      </c>
      <c r="BU143" s="8" t="str">
        <f>(IF('ÁREA MEJORA COMPETENCIAL'!X143=21,70,IF('ÁREA MEJORA COMPETENCIAL'!X143=20,66,IF('ÁREA MEJORA COMPETENCIAL'!X143=19,63,IF('ÁREA MEJORA COMPETENCIAL'!X143&lt;=2,"",BT143)))))</f>
        <v/>
      </c>
      <c r="BV143" s="26">
        <f t="shared" si="69"/>
        <v>0</v>
      </c>
      <c r="BW143" s="69" t="str">
        <f>IF(ISBLANK('ÁREA MEJORA COMPETENCIAL'!R143),"",IF(BU143="","",BV143-BU143))</f>
        <v/>
      </c>
      <c r="BX143" s="224" t="str">
        <f>IF(ISBLANK('ÁREA MEJORA COMPETENCIAL'!R143),"",IF(BU143="","VER RESULTADOS",BV143/BU143))</f>
        <v/>
      </c>
      <c r="BY143" s="135"/>
    </row>
    <row r="144" spans="1:77" s="99" customFormat="1" ht="18.75" customHeight="1" x14ac:dyDescent="0.3">
      <c r="A144" s="400" t="str">
        <f>IF(ISBLANK('ÁREA MEJORA COMPETENCIAL'!A144),"",'ÁREA MEJORA COMPETENCIAL'!A144:B144)</f>
        <v/>
      </c>
      <c r="B144" s="400"/>
      <c r="C144" s="181" t="str">
        <f>IF(ISBLANK('ÁREA MEJORA COMPETENCIAL'!C144),"",'ÁREA MEJORA COMPETENCIAL'!C144)</f>
        <v/>
      </c>
      <c r="D144" s="16" t="str">
        <f>IF(ISBLANK('ÁREA MEJORA COMPETENCIAL'!D144),"",'ÁREA MEJORA COMPETENCIAL'!D144)</f>
        <v/>
      </c>
      <c r="E144" s="68"/>
      <c r="F144" s="205"/>
      <c r="G144" s="205"/>
      <c r="H144" s="54"/>
      <c r="I144" s="54"/>
      <c r="J144" s="54"/>
      <c r="K144" s="24">
        <f t="shared" si="47"/>
        <v>0</v>
      </c>
      <c r="L144" s="54"/>
      <c r="M144" s="54"/>
      <c r="N144" s="213">
        <f t="shared" si="48"/>
        <v>0</v>
      </c>
      <c r="O144" s="54"/>
      <c r="P144" s="54"/>
      <c r="Q144" s="213">
        <f t="shared" si="49"/>
        <v>0</v>
      </c>
      <c r="R144" s="54"/>
      <c r="S144" s="54"/>
      <c r="T144" s="213">
        <f t="shared" si="50"/>
        <v>0</v>
      </c>
      <c r="U144" s="54"/>
      <c r="V144" s="54"/>
      <c r="W144" s="213">
        <f t="shared" si="51"/>
        <v>0</v>
      </c>
      <c r="X144" s="54"/>
      <c r="Y144" s="24">
        <f t="shared" si="52"/>
        <v>0</v>
      </c>
      <c r="Z144" s="54"/>
      <c r="AA144" s="54"/>
      <c r="AB144" s="213">
        <f t="shared" si="53"/>
        <v>0</v>
      </c>
      <c r="AC144" s="54"/>
      <c r="AD144" s="54"/>
      <c r="AE144" s="213">
        <f t="shared" si="54"/>
        <v>0</v>
      </c>
      <c r="AF144" s="54"/>
      <c r="AG144" s="54"/>
      <c r="AH144" s="213">
        <f t="shared" si="55"/>
        <v>0</v>
      </c>
      <c r="AI144" s="54"/>
      <c r="AJ144" s="54"/>
      <c r="AK144" s="213">
        <f t="shared" si="56"/>
        <v>0</v>
      </c>
      <c r="AL144" s="54"/>
      <c r="AM144" s="24">
        <f t="shared" si="57"/>
        <v>0</v>
      </c>
      <c r="AN144" s="54"/>
      <c r="AO144" s="54"/>
      <c r="AP144" s="213">
        <f t="shared" si="58"/>
        <v>0</v>
      </c>
      <c r="AQ144" s="54"/>
      <c r="AR144" s="54"/>
      <c r="AS144" s="213">
        <f t="shared" si="59"/>
        <v>0</v>
      </c>
      <c r="AT144" s="54"/>
      <c r="AU144" s="54"/>
      <c r="AV144" s="213">
        <f t="shared" si="60"/>
        <v>0</v>
      </c>
      <c r="AW144" s="54"/>
      <c r="AX144" s="54"/>
      <c r="AY144" s="213">
        <f t="shared" si="61"/>
        <v>0</v>
      </c>
      <c r="AZ144" s="54"/>
      <c r="BA144" s="24">
        <f t="shared" si="62"/>
        <v>0</v>
      </c>
      <c r="BB144" s="201"/>
      <c r="BC144" s="201"/>
      <c r="BD144" s="213">
        <f t="shared" si="63"/>
        <v>0</v>
      </c>
      <c r="BE144" s="201"/>
      <c r="BF144" s="201"/>
      <c r="BG144" s="213">
        <f t="shared" si="64"/>
        <v>0</v>
      </c>
      <c r="BH144" s="201"/>
      <c r="BI144" s="24">
        <f t="shared" si="65"/>
        <v>0</v>
      </c>
      <c r="BJ144" s="54"/>
      <c r="BK144" s="54"/>
      <c r="BL144" s="213">
        <f t="shared" si="66"/>
        <v>0</v>
      </c>
      <c r="BM144" s="54"/>
      <c r="BN144" s="54"/>
      <c r="BO144" s="213">
        <f t="shared" si="67"/>
        <v>0</v>
      </c>
      <c r="BP144" s="54"/>
      <c r="BQ144" s="25">
        <f t="shared" si="68"/>
        <v>0</v>
      </c>
      <c r="BR144" s="214"/>
      <c r="BS144" s="11" t="str">
        <f>IF(ISBLANK('ÁREA MEJORA COMPETENCIAL'!R144),"",(IF(ISERROR('ÁREA MEJORA COMPETENCIAL'!R144),"",('ÁREA MEJORA COMPETENCIAL'!X144)*3.3333333)))</f>
        <v/>
      </c>
      <c r="BT144" s="5" t="str">
        <f>IF(ISBLANK('ÁREA MEJORA COMPETENCIAL'!R144),"",(MROUND(BS144,4)))</f>
        <v/>
      </c>
      <c r="BU144" s="8" t="str">
        <f>(IF('ÁREA MEJORA COMPETENCIAL'!X144=21,70,IF('ÁREA MEJORA COMPETENCIAL'!X144=20,66,IF('ÁREA MEJORA COMPETENCIAL'!X144=19,63,IF('ÁREA MEJORA COMPETENCIAL'!X144&lt;=2,"",BT144)))))</f>
        <v/>
      </c>
      <c r="BV144" s="26">
        <f t="shared" si="69"/>
        <v>0</v>
      </c>
      <c r="BW144" s="69" t="str">
        <f>IF(ISBLANK('ÁREA MEJORA COMPETENCIAL'!R144),"",IF(BU144="","",BV144-BU144))</f>
        <v/>
      </c>
      <c r="BX144" s="224" t="str">
        <f>IF(ISBLANK('ÁREA MEJORA COMPETENCIAL'!R144),"",IF(BU144="","VER RESULTADOS",BV144/BU144))</f>
        <v/>
      </c>
      <c r="BY144" s="135"/>
    </row>
    <row r="145" spans="1:77" s="99" customFormat="1" ht="18.75" customHeight="1" x14ac:dyDescent="0.3">
      <c r="A145" s="400" t="str">
        <f>IF(ISBLANK('ÁREA MEJORA COMPETENCIAL'!A145),"",'ÁREA MEJORA COMPETENCIAL'!A145:B145)</f>
        <v/>
      </c>
      <c r="B145" s="400"/>
      <c r="C145" s="181" t="str">
        <f>IF(ISBLANK('ÁREA MEJORA COMPETENCIAL'!C145),"",'ÁREA MEJORA COMPETENCIAL'!C145)</f>
        <v/>
      </c>
      <c r="D145" s="16" t="str">
        <f>IF(ISBLANK('ÁREA MEJORA COMPETENCIAL'!D145),"",'ÁREA MEJORA COMPETENCIAL'!D145)</f>
        <v/>
      </c>
      <c r="E145" s="68"/>
      <c r="F145" s="205"/>
      <c r="G145" s="205"/>
      <c r="H145" s="54"/>
      <c r="I145" s="54"/>
      <c r="J145" s="54"/>
      <c r="K145" s="24">
        <f t="shared" si="47"/>
        <v>0</v>
      </c>
      <c r="L145" s="54"/>
      <c r="M145" s="54"/>
      <c r="N145" s="213">
        <f t="shared" si="48"/>
        <v>0</v>
      </c>
      <c r="O145" s="54"/>
      <c r="P145" s="54"/>
      <c r="Q145" s="213">
        <f t="shared" si="49"/>
        <v>0</v>
      </c>
      <c r="R145" s="54"/>
      <c r="S145" s="54"/>
      <c r="T145" s="213">
        <f t="shared" si="50"/>
        <v>0</v>
      </c>
      <c r="U145" s="54"/>
      <c r="V145" s="54"/>
      <c r="W145" s="213">
        <f t="shared" si="51"/>
        <v>0</v>
      </c>
      <c r="X145" s="54"/>
      <c r="Y145" s="24">
        <f t="shared" si="52"/>
        <v>0</v>
      </c>
      <c r="Z145" s="54"/>
      <c r="AA145" s="54"/>
      <c r="AB145" s="213">
        <f t="shared" si="53"/>
        <v>0</v>
      </c>
      <c r="AC145" s="54"/>
      <c r="AD145" s="54"/>
      <c r="AE145" s="213">
        <f t="shared" si="54"/>
        <v>0</v>
      </c>
      <c r="AF145" s="54"/>
      <c r="AG145" s="54"/>
      <c r="AH145" s="213">
        <f t="shared" si="55"/>
        <v>0</v>
      </c>
      <c r="AI145" s="54"/>
      <c r="AJ145" s="54"/>
      <c r="AK145" s="213">
        <f t="shared" si="56"/>
        <v>0</v>
      </c>
      <c r="AL145" s="54"/>
      <c r="AM145" s="24">
        <f t="shared" si="57"/>
        <v>0</v>
      </c>
      <c r="AN145" s="54"/>
      <c r="AO145" s="54"/>
      <c r="AP145" s="213">
        <f t="shared" si="58"/>
        <v>0</v>
      </c>
      <c r="AQ145" s="54"/>
      <c r="AR145" s="54"/>
      <c r="AS145" s="213">
        <f t="shared" si="59"/>
        <v>0</v>
      </c>
      <c r="AT145" s="54"/>
      <c r="AU145" s="54"/>
      <c r="AV145" s="213">
        <f t="shared" si="60"/>
        <v>0</v>
      </c>
      <c r="AW145" s="54"/>
      <c r="AX145" s="54"/>
      <c r="AY145" s="213">
        <f t="shared" si="61"/>
        <v>0</v>
      </c>
      <c r="AZ145" s="54"/>
      <c r="BA145" s="24">
        <f t="shared" si="62"/>
        <v>0</v>
      </c>
      <c r="BB145" s="201"/>
      <c r="BC145" s="201"/>
      <c r="BD145" s="213">
        <f t="shared" si="63"/>
        <v>0</v>
      </c>
      <c r="BE145" s="201"/>
      <c r="BF145" s="201"/>
      <c r="BG145" s="213">
        <f t="shared" si="64"/>
        <v>0</v>
      </c>
      <c r="BH145" s="201"/>
      <c r="BI145" s="24">
        <f t="shared" si="65"/>
        <v>0</v>
      </c>
      <c r="BJ145" s="54"/>
      <c r="BK145" s="54"/>
      <c r="BL145" s="213">
        <f t="shared" si="66"/>
        <v>0</v>
      </c>
      <c r="BM145" s="54"/>
      <c r="BN145" s="54"/>
      <c r="BO145" s="213">
        <f t="shared" si="67"/>
        <v>0</v>
      </c>
      <c r="BP145" s="54"/>
      <c r="BQ145" s="25">
        <f t="shared" si="68"/>
        <v>0</v>
      </c>
      <c r="BR145" s="214"/>
      <c r="BS145" s="11" t="str">
        <f>IF(ISBLANK('ÁREA MEJORA COMPETENCIAL'!R145),"",(IF(ISERROR('ÁREA MEJORA COMPETENCIAL'!R145),"",('ÁREA MEJORA COMPETENCIAL'!X145)*3.3333333)))</f>
        <v/>
      </c>
      <c r="BT145" s="5" t="str">
        <f>IF(ISBLANK('ÁREA MEJORA COMPETENCIAL'!R145),"",(MROUND(BS145,4)))</f>
        <v/>
      </c>
      <c r="BU145" s="8" t="str">
        <f>(IF('ÁREA MEJORA COMPETENCIAL'!X145=21,70,IF('ÁREA MEJORA COMPETENCIAL'!X145=20,66,IF('ÁREA MEJORA COMPETENCIAL'!X145=19,63,IF('ÁREA MEJORA COMPETENCIAL'!X145&lt;=2,"",BT145)))))</f>
        <v/>
      </c>
      <c r="BV145" s="26">
        <f t="shared" si="69"/>
        <v>0</v>
      </c>
      <c r="BW145" s="69" t="str">
        <f>IF(ISBLANK('ÁREA MEJORA COMPETENCIAL'!R145),"",IF(BU145="","",BV145-BU145))</f>
        <v/>
      </c>
      <c r="BX145" s="224" t="str">
        <f>IF(ISBLANK('ÁREA MEJORA COMPETENCIAL'!R145),"",IF(BU145="","VER RESULTADOS",BV145/BU145))</f>
        <v/>
      </c>
      <c r="BY145" s="135"/>
    </row>
    <row r="146" spans="1:77" s="99" customFormat="1" ht="18.75" customHeight="1" x14ac:dyDescent="0.3">
      <c r="A146" s="400" t="str">
        <f>IF(ISBLANK('ÁREA MEJORA COMPETENCIAL'!A146),"",'ÁREA MEJORA COMPETENCIAL'!A146:B146)</f>
        <v/>
      </c>
      <c r="B146" s="400"/>
      <c r="C146" s="181" t="str">
        <f>IF(ISBLANK('ÁREA MEJORA COMPETENCIAL'!C146),"",'ÁREA MEJORA COMPETENCIAL'!C146)</f>
        <v/>
      </c>
      <c r="D146" s="16" t="str">
        <f>IF(ISBLANK('ÁREA MEJORA COMPETENCIAL'!D146),"",'ÁREA MEJORA COMPETENCIAL'!D146)</f>
        <v/>
      </c>
      <c r="E146" s="68"/>
      <c r="F146" s="205"/>
      <c r="G146" s="205"/>
      <c r="H146" s="54"/>
      <c r="I146" s="54"/>
      <c r="J146" s="54"/>
      <c r="K146" s="24">
        <f t="shared" si="47"/>
        <v>0</v>
      </c>
      <c r="L146" s="54"/>
      <c r="M146" s="54"/>
      <c r="N146" s="213">
        <f t="shared" si="48"/>
        <v>0</v>
      </c>
      <c r="O146" s="54"/>
      <c r="P146" s="54"/>
      <c r="Q146" s="213">
        <f t="shared" si="49"/>
        <v>0</v>
      </c>
      <c r="R146" s="54"/>
      <c r="S146" s="54"/>
      <c r="T146" s="213">
        <f t="shared" si="50"/>
        <v>0</v>
      </c>
      <c r="U146" s="54"/>
      <c r="V146" s="54"/>
      <c r="W146" s="213">
        <f t="shared" si="51"/>
        <v>0</v>
      </c>
      <c r="X146" s="54"/>
      <c r="Y146" s="24">
        <f t="shared" si="52"/>
        <v>0</v>
      </c>
      <c r="Z146" s="54"/>
      <c r="AA146" s="54"/>
      <c r="AB146" s="213">
        <f t="shared" si="53"/>
        <v>0</v>
      </c>
      <c r="AC146" s="54"/>
      <c r="AD146" s="54"/>
      <c r="AE146" s="213">
        <f t="shared" si="54"/>
        <v>0</v>
      </c>
      <c r="AF146" s="54"/>
      <c r="AG146" s="54"/>
      <c r="AH146" s="213">
        <f t="shared" si="55"/>
        <v>0</v>
      </c>
      <c r="AI146" s="54"/>
      <c r="AJ146" s="54"/>
      <c r="AK146" s="213">
        <f t="shared" si="56"/>
        <v>0</v>
      </c>
      <c r="AL146" s="54"/>
      <c r="AM146" s="24">
        <f t="shared" si="57"/>
        <v>0</v>
      </c>
      <c r="AN146" s="54"/>
      <c r="AO146" s="54"/>
      <c r="AP146" s="213">
        <f t="shared" si="58"/>
        <v>0</v>
      </c>
      <c r="AQ146" s="54"/>
      <c r="AR146" s="54"/>
      <c r="AS146" s="213">
        <f t="shared" si="59"/>
        <v>0</v>
      </c>
      <c r="AT146" s="54"/>
      <c r="AU146" s="54"/>
      <c r="AV146" s="213">
        <f t="shared" si="60"/>
        <v>0</v>
      </c>
      <c r="AW146" s="54"/>
      <c r="AX146" s="54"/>
      <c r="AY146" s="213">
        <f t="shared" si="61"/>
        <v>0</v>
      </c>
      <c r="AZ146" s="54"/>
      <c r="BA146" s="24">
        <f t="shared" si="62"/>
        <v>0</v>
      </c>
      <c r="BB146" s="201"/>
      <c r="BC146" s="201"/>
      <c r="BD146" s="213">
        <f t="shared" si="63"/>
        <v>0</v>
      </c>
      <c r="BE146" s="201"/>
      <c r="BF146" s="201"/>
      <c r="BG146" s="213">
        <f t="shared" si="64"/>
        <v>0</v>
      </c>
      <c r="BH146" s="201"/>
      <c r="BI146" s="24">
        <f t="shared" si="65"/>
        <v>0</v>
      </c>
      <c r="BJ146" s="54"/>
      <c r="BK146" s="54"/>
      <c r="BL146" s="213">
        <f t="shared" si="66"/>
        <v>0</v>
      </c>
      <c r="BM146" s="54"/>
      <c r="BN146" s="54"/>
      <c r="BO146" s="213">
        <f t="shared" si="67"/>
        <v>0</v>
      </c>
      <c r="BP146" s="54"/>
      <c r="BQ146" s="25">
        <f t="shared" si="68"/>
        <v>0</v>
      </c>
      <c r="BR146" s="214"/>
      <c r="BS146" s="11" t="str">
        <f>IF(ISBLANK('ÁREA MEJORA COMPETENCIAL'!R146),"",(IF(ISERROR('ÁREA MEJORA COMPETENCIAL'!R146),"",('ÁREA MEJORA COMPETENCIAL'!X146)*3.3333333)))</f>
        <v/>
      </c>
      <c r="BT146" s="5" t="str">
        <f>IF(ISBLANK('ÁREA MEJORA COMPETENCIAL'!R146),"",(MROUND(BS146,4)))</f>
        <v/>
      </c>
      <c r="BU146" s="8" t="str">
        <f>(IF('ÁREA MEJORA COMPETENCIAL'!X146=21,70,IF('ÁREA MEJORA COMPETENCIAL'!X146=20,66,IF('ÁREA MEJORA COMPETENCIAL'!X146=19,63,IF('ÁREA MEJORA COMPETENCIAL'!X146&lt;=2,"",BT146)))))</f>
        <v/>
      </c>
      <c r="BV146" s="26">
        <f t="shared" si="69"/>
        <v>0</v>
      </c>
      <c r="BW146" s="69" t="str">
        <f>IF(ISBLANK('ÁREA MEJORA COMPETENCIAL'!R146),"",IF(BU146="","",BV146-BU146))</f>
        <v/>
      </c>
      <c r="BX146" s="224" t="str">
        <f>IF(ISBLANK('ÁREA MEJORA COMPETENCIAL'!R146),"",IF(BU146="","VER RESULTADOS",BV146/BU146))</f>
        <v/>
      </c>
      <c r="BY146" s="135"/>
    </row>
    <row r="147" spans="1:77" s="99" customFormat="1" ht="18.75" customHeight="1" x14ac:dyDescent="0.3">
      <c r="A147" s="400" t="str">
        <f>IF(ISBLANK('ÁREA MEJORA COMPETENCIAL'!A147),"",'ÁREA MEJORA COMPETENCIAL'!A147:B147)</f>
        <v/>
      </c>
      <c r="B147" s="400"/>
      <c r="C147" s="181" t="str">
        <f>IF(ISBLANK('ÁREA MEJORA COMPETENCIAL'!C147),"",'ÁREA MEJORA COMPETENCIAL'!C147)</f>
        <v/>
      </c>
      <c r="D147" s="16" t="str">
        <f>IF(ISBLANK('ÁREA MEJORA COMPETENCIAL'!D147),"",'ÁREA MEJORA COMPETENCIAL'!D147)</f>
        <v/>
      </c>
      <c r="E147" s="68"/>
      <c r="F147" s="205"/>
      <c r="G147" s="205"/>
      <c r="H147" s="54"/>
      <c r="I147" s="54"/>
      <c r="J147" s="54"/>
      <c r="K147" s="24">
        <f t="shared" si="47"/>
        <v>0</v>
      </c>
      <c r="L147" s="54"/>
      <c r="M147" s="54"/>
      <c r="N147" s="213">
        <f t="shared" si="48"/>
        <v>0</v>
      </c>
      <c r="O147" s="54"/>
      <c r="P147" s="54"/>
      <c r="Q147" s="213">
        <f t="shared" si="49"/>
        <v>0</v>
      </c>
      <c r="R147" s="54"/>
      <c r="S147" s="54"/>
      <c r="T147" s="213">
        <f t="shared" si="50"/>
        <v>0</v>
      </c>
      <c r="U147" s="54"/>
      <c r="V147" s="54"/>
      <c r="W147" s="213">
        <f t="shared" si="51"/>
        <v>0</v>
      </c>
      <c r="X147" s="54"/>
      <c r="Y147" s="24">
        <f t="shared" si="52"/>
        <v>0</v>
      </c>
      <c r="Z147" s="54"/>
      <c r="AA147" s="54"/>
      <c r="AB147" s="213">
        <f t="shared" si="53"/>
        <v>0</v>
      </c>
      <c r="AC147" s="54"/>
      <c r="AD147" s="54"/>
      <c r="AE147" s="213">
        <f t="shared" si="54"/>
        <v>0</v>
      </c>
      <c r="AF147" s="54"/>
      <c r="AG147" s="54"/>
      <c r="AH147" s="213">
        <f t="shared" si="55"/>
        <v>0</v>
      </c>
      <c r="AI147" s="54"/>
      <c r="AJ147" s="54"/>
      <c r="AK147" s="213">
        <f t="shared" si="56"/>
        <v>0</v>
      </c>
      <c r="AL147" s="54"/>
      <c r="AM147" s="24">
        <f t="shared" si="57"/>
        <v>0</v>
      </c>
      <c r="AN147" s="54"/>
      <c r="AO147" s="54"/>
      <c r="AP147" s="213">
        <f t="shared" si="58"/>
        <v>0</v>
      </c>
      <c r="AQ147" s="54"/>
      <c r="AR147" s="54"/>
      <c r="AS147" s="213">
        <f t="shared" si="59"/>
        <v>0</v>
      </c>
      <c r="AT147" s="54"/>
      <c r="AU147" s="54"/>
      <c r="AV147" s="213">
        <f t="shared" si="60"/>
        <v>0</v>
      </c>
      <c r="AW147" s="54"/>
      <c r="AX147" s="54"/>
      <c r="AY147" s="213">
        <f t="shared" si="61"/>
        <v>0</v>
      </c>
      <c r="AZ147" s="54"/>
      <c r="BA147" s="24">
        <f t="shared" si="62"/>
        <v>0</v>
      </c>
      <c r="BB147" s="201"/>
      <c r="BC147" s="201"/>
      <c r="BD147" s="213">
        <f t="shared" si="63"/>
        <v>0</v>
      </c>
      <c r="BE147" s="201"/>
      <c r="BF147" s="201"/>
      <c r="BG147" s="213">
        <f t="shared" si="64"/>
        <v>0</v>
      </c>
      <c r="BH147" s="201"/>
      <c r="BI147" s="24">
        <f t="shared" si="65"/>
        <v>0</v>
      </c>
      <c r="BJ147" s="54"/>
      <c r="BK147" s="54"/>
      <c r="BL147" s="213">
        <f t="shared" si="66"/>
        <v>0</v>
      </c>
      <c r="BM147" s="54"/>
      <c r="BN147" s="54"/>
      <c r="BO147" s="213">
        <f t="shared" si="67"/>
        <v>0</v>
      </c>
      <c r="BP147" s="54"/>
      <c r="BQ147" s="25">
        <f t="shared" si="68"/>
        <v>0</v>
      </c>
      <c r="BR147" s="214"/>
      <c r="BS147" s="11" t="str">
        <f>IF(ISBLANK('ÁREA MEJORA COMPETENCIAL'!R147),"",(IF(ISERROR('ÁREA MEJORA COMPETENCIAL'!R147),"",('ÁREA MEJORA COMPETENCIAL'!X147)*3.3333333)))</f>
        <v/>
      </c>
      <c r="BT147" s="5" t="str">
        <f>IF(ISBLANK('ÁREA MEJORA COMPETENCIAL'!R147),"",(MROUND(BS147,4)))</f>
        <v/>
      </c>
      <c r="BU147" s="8" t="str">
        <f>(IF('ÁREA MEJORA COMPETENCIAL'!X147=21,70,IF('ÁREA MEJORA COMPETENCIAL'!X147=20,66,IF('ÁREA MEJORA COMPETENCIAL'!X147=19,63,IF('ÁREA MEJORA COMPETENCIAL'!X147&lt;=2,"",BT147)))))</f>
        <v/>
      </c>
      <c r="BV147" s="26">
        <f t="shared" si="69"/>
        <v>0</v>
      </c>
      <c r="BW147" s="69" t="str">
        <f>IF(ISBLANK('ÁREA MEJORA COMPETENCIAL'!R147),"",IF(BU147="","",BV147-BU147))</f>
        <v/>
      </c>
      <c r="BX147" s="224" t="str">
        <f>IF(ISBLANK('ÁREA MEJORA COMPETENCIAL'!R147),"",IF(BU147="","VER RESULTADOS",BV147/BU147))</f>
        <v/>
      </c>
      <c r="BY147" s="135"/>
    </row>
    <row r="148" spans="1:77" s="99" customFormat="1" ht="18.75" customHeight="1" x14ac:dyDescent="0.3">
      <c r="A148" s="400" t="str">
        <f>IF(ISBLANK('ÁREA MEJORA COMPETENCIAL'!A148),"",'ÁREA MEJORA COMPETENCIAL'!A148:B148)</f>
        <v/>
      </c>
      <c r="B148" s="400"/>
      <c r="C148" s="181" t="str">
        <f>IF(ISBLANK('ÁREA MEJORA COMPETENCIAL'!C148),"",'ÁREA MEJORA COMPETENCIAL'!C148)</f>
        <v/>
      </c>
      <c r="D148" s="16" t="str">
        <f>IF(ISBLANK('ÁREA MEJORA COMPETENCIAL'!D148),"",'ÁREA MEJORA COMPETENCIAL'!D148)</f>
        <v/>
      </c>
      <c r="E148" s="68"/>
      <c r="F148" s="205"/>
      <c r="G148" s="205"/>
      <c r="H148" s="54"/>
      <c r="I148" s="54"/>
      <c r="J148" s="54"/>
      <c r="K148" s="24">
        <f t="shared" si="47"/>
        <v>0</v>
      </c>
      <c r="L148" s="54"/>
      <c r="M148" s="54"/>
      <c r="N148" s="213">
        <f t="shared" si="48"/>
        <v>0</v>
      </c>
      <c r="O148" s="54"/>
      <c r="P148" s="54"/>
      <c r="Q148" s="213">
        <f t="shared" si="49"/>
        <v>0</v>
      </c>
      <c r="R148" s="54"/>
      <c r="S148" s="54"/>
      <c r="T148" s="213">
        <f t="shared" si="50"/>
        <v>0</v>
      </c>
      <c r="U148" s="54"/>
      <c r="V148" s="54"/>
      <c r="W148" s="213">
        <f t="shared" si="51"/>
        <v>0</v>
      </c>
      <c r="X148" s="54"/>
      <c r="Y148" s="24">
        <f t="shared" si="52"/>
        <v>0</v>
      </c>
      <c r="Z148" s="54"/>
      <c r="AA148" s="54"/>
      <c r="AB148" s="213">
        <f t="shared" si="53"/>
        <v>0</v>
      </c>
      <c r="AC148" s="54"/>
      <c r="AD148" s="54"/>
      <c r="AE148" s="213">
        <f t="shared" si="54"/>
        <v>0</v>
      </c>
      <c r="AF148" s="54"/>
      <c r="AG148" s="54"/>
      <c r="AH148" s="213">
        <f t="shared" si="55"/>
        <v>0</v>
      </c>
      <c r="AI148" s="54"/>
      <c r="AJ148" s="54"/>
      <c r="AK148" s="213">
        <f t="shared" si="56"/>
        <v>0</v>
      </c>
      <c r="AL148" s="54"/>
      <c r="AM148" s="24">
        <f t="shared" si="57"/>
        <v>0</v>
      </c>
      <c r="AN148" s="54"/>
      <c r="AO148" s="54"/>
      <c r="AP148" s="213">
        <f t="shared" si="58"/>
        <v>0</v>
      </c>
      <c r="AQ148" s="54"/>
      <c r="AR148" s="54"/>
      <c r="AS148" s="213">
        <f t="shared" si="59"/>
        <v>0</v>
      </c>
      <c r="AT148" s="54"/>
      <c r="AU148" s="54"/>
      <c r="AV148" s="213">
        <f t="shared" si="60"/>
        <v>0</v>
      </c>
      <c r="AW148" s="54"/>
      <c r="AX148" s="54"/>
      <c r="AY148" s="213">
        <f t="shared" si="61"/>
        <v>0</v>
      </c>
      <c r="AZ148" s="54"/>
      <c r="BA148" s="24">
        <f t="shared" si="62"/>
        <v>0</v>
      </c>
      <c r="BB148" s="201"/>
      <c r="BC148" s="201"/>
      <c r="BD148" s="213">
        <f t="shared" si="63"/>
        <v>0</v>
      </c>
      <c r="BE148" s="201"/>
      <c r="BF148" s="201"/>
      <c r="BG148" s="213">
        <f t="shared" si="64"/>
        <v>0</v>
      </c>
      <c r="BH148" s="201"/>
      <c r="BI148" s="24">
        <f t="shared" si="65"/>
        <v>0</v>
      </c>
      <c r="BJ148" s="54"/>
      <c r="BK148" s="54"/>
      <c r="BL148" s="213">
        <f t="shared" si="66"/>
        <v>0</v>
      </c>
      <c r="BM148" s="54"/>
      <c r="BN148" s="54"/>
      <c r="BO148" s="213">
        <f t="shared" si="67"/>
        <v>0</v>
      </c>
      <c r="BP148" s="54"/>
      <c r="BQ148" s="25">
        <f t="shared" si="68"/>
        <v>0</v>
      </c>
      <c r="BR148" s="214"/>
      <c r="BS148" s="11" t="str">
        <f>IF(ISBLANK('ÁREA MEJORA COMPETENCIAL'!R148),"",(IF(ISERROR('ÁREA MEJORA COMPETENCIAL'!R148),"",('ÁREA MEJORA COMPETENCIAL'!X148)*3.3333333)))</f>
        <v/>
      </c>
      <c r="BT148" s="5" t="str">
        <f>IF(ISBLANK('ÁREA MEJORA COMPETENCIAL'!R148),"",(MROUND(BS148,4)))</f>
        <v/>
      </c>
      <c r="BU148" s="8" t="str">
        <f>(IF('ÁREA MEJORA COMPETENCIAL'!X148=21,70,IF('ÁREA MEJORA COMPETENCIAL'!X148=20,66,IF('ÁREA MEJORA COMPETENCIAL'!X148=19,63,IF('ÁREA MEJORA COMPETENCIAL'!X148&lt;=2,"",BT148)))))</f>
        <v/>
      </c>
      <c r="BV148" s="26">
        <f t="shared" si="69"/>
        <v>0</v>
      </c>
      <c r="BW148" s="69" t="str">
        <f>IF(ISBLANK('ÁREA MEJORA COMPETENCIAL'!R148),"",IF(BU148="","",BV148-BU148))</f>
        <v/>
      </c>
      <c r="BX148" s="224" t="str">
        <f>IF(ISBLANK('ÁREA MEJORA COMPETENCIAL'!R148),"",IF(BU148="","VER RESULTADOS",BV148/BU148))</f>
        <v/>
      </c>
      <c r="BY148" s="135"/>
    </row>
    <row r="149" spans="1:77" s="99" customFormat="1" ht="18.75" customHeight="1" x14ac:dyDescent="0.3">
      <c r="A149" s="400" t="str">
        <f>IF(ISBLANK('ÁREA MEJORA COMPETENCIAL'!A149),"",'ÁREA MEJORA COMPETENCIAL'!A149:B149)</f>
        <v/>
      </c>
      <c r="B149" s="400"/>
      <c r="C149" s="181" t="str">
        <f>IF(ISBLANK('ÁREA MEJORA COMPETENCIAL'!C149),"",'ÁREA MEJORA COMPETENCIAL'!C149)</f>
        <v/>
      </c>
      <c r="D149" s="16" t="str">
        <f>IF(ISBLANK('ÁREA MEJORA COMPETENCIAL'!D149),"",'ÁREA MEJORA COMPETENCIAL'!D149)</f>
        <v/>
      </c>
      <c r="E149" s="68"/>
      <c r="F149" s="205"/>
      <c r="G149" s="205"/>
      <c r="H149" s="54"/>
      <c r="I149" s="54"/>
      <c r="J149" s="54"/>
      <c r="K149" s="24">
        <f t="shared" si="47"/>
        <v>0</v>
      </c>
      <c r="L149" s="54"/>
      <c r="M149" s="54"/>
      <c r="N149" s="213">
        <f t="shared" si="48"/>
        <v>0</v>
      </c>
      <c r="O149" s="54"/>
      <c r="P149" s="54"/>
      <c r="Q149" s="213">
        <f t="shared" si="49"/>
        <v>0</v>
      </c>
      <c r="R149" s="54"/>
      <c r="S149" s="54"/>
      <c r="T149" s="213">
        <f t="shared" si="50"/>
        <v>0</v>
      </c>
      <c r="U149" s="54"/>
      <c r="V149" s="54"/>
      <c r="W149" s="213">
        <f t="shared" si="51"/>
        <v>0</v>
      </c>
      <c r="X149" s="54"/>
      <c r="Y149" s="24">
        <f t="shared" si="52"/>
        <v>0</v>
      </c>
      <c r="Z149" s="54"/>
      <c r="AA149" s="54"/>
      <c r="AB149" s="213">
        <f t="shared" si="53"/>
        <v>0</v>
      </c>
      <c r="AC149" s="54"/>
      <c r="AD149" s="54"/>
      <c r="AE149" s="213">
        <f t="shared" si="54"/>
        <v>0</v>
      </c>
      <c r="AF149" s="54"/>
      <c r="AG149" s="54"/>
      <c r="AH149" s="213">
        <f t="shared" si="55"/>
        <v>0</v>
      </c>
      <c r="AI149" s="54"/>
      <c r="AJ149" s="54"/>
      <c r="AK149" s="213">
        <f t="shared" si="56"/>
        <v>0</v>
      </c>
      <c r="AL149" s="54"/>
      <c r="AM149" s="24">
        <f t="shared" si="57"/>
        <v>0</v>
      </c>
      <c r="AN149" s="54"/>
      <c r="AO149" s="54"/>
      <c r="AP149" s="213">
        <f t="shared" si="58"/>
        <v>0</v>
      </c>
      <c r="AQ149" s="54"/>
      <c r="AR149" s="54"/>
      <c r="AS149" s="213">
        <f t="shared" si="59"/>
        <v>0</v>
      </c>
      <c r="AT149" s="54"/>
      <c r="AU149" s="54"/>
      <c r="AV149" s="213">
        <f t="shared" si="60"/>
        <v>0</v>
      </c>
      <c r="AW149" s="54"/>
      <c r="AX149" s="54"/>
      <c r="AY149" s="213">
        <f t="shared" si="61"/>
        <v>0</v>
      </c>
      <c r="AZ149" s="54"/>
      <c r="BA149" s="24">
        <f t="shared" si="62"/>
        <v>0</v>
      </c>
      <c r="BB149" s="201"/>
      <c r="BC149" s="201"/>
      <c r="BD149" s="213">
        <f t="shared" si="63"/>
        <v>0</v>
      </c>
      <c r="BE149" s="201"/>
      <c r="BF149" s="201"/>
      <c r="BG149" s="213">
        <f t="shared" si="64"/>
        <v>0</v>
      </c>
      <c r="BH149" s="201"/>
      <c r="BI149" s="24">
        <f t="shared" si="65"/>
        <v>0</v>
      </c>
      <c r="BJ149" s="54"/>
      <c r="BK149" s="54"/>
      <c r="BL149" s="213">
        <f t="shared" si="66"/>
        <v>0</v>
      </c>
      <c r="BM149" s="54"/>
      <c r="BN149" s="54"/>
      <c r="BO149" s="213">
        <f t="shared" si="67"/>
        <v>0</v>
      </c>
      <c r="BP149" s="54"/>
      <c r="BQ149" s="25">
        <f t="shared" si="68"/>
        <v>0</v>
      </c>
      <c r="BR149" s="214"/>
      <c r="BS149" s="11" t="str">
        <f>IF(ISBLANK('ÁREA MEJORA COMPETENCIAL'!R149),"",(IF(ISERROR('ÁREA MEJORA COMPETENCIAL'!R149),"",('ÁREA MEJORA COMPETENCIAL'!X149)*3.3333333)))</f>
        <v/>
      </c>
      <c r="BT149" s="5" t="str">
        <f>IF(ISBLANK('ÁREA MEJORA COMPETENCIAL'!R149),"",(MROUND(BS149,4)))</f>
        <v/>
      </c>
      <c r="BU149" s="8" t="str">
        <f>(IF('ÁREA MEJORA COMPETENCIAL'!X149=21,70,IF('ÁREA MEJORA COMPETENCIAL'!X149=20,66,IF('ÁREA MEJORA COMPETENCIAL'!X149=19,63,IF('ÁREA MEJORA COMPETENCIAL'!X149&lt;=2,"",BT149)))))</f>
        <v/>
      </c>
      <c r="BV149" s="26">
        <f t="shared" si="69"/>
        <v>0</v>
      </c>
      <c r="BW149" s="69" t="str">
        <f>IF(ISBLANK('ÁREA MEJORA COMPETENCIAL'!R149),"",IF(BU149="","",BV149-BU149))</f>
        <v/>
      </c>
      <c r="BX149" s="224" t="str">
        <f>IF(ISBLANK('ÁREA MEJORA COMPETENCIAL'!R149),"",IF(BU149="","VER RESULTADOS",BV149/BU149))</f>
        <v/>
      </c>
      <c r="BY149" s="135"/>
    </row>
    <row r="150" spans="1:77" s="99" customFormat="1" ht="18.75" customHeight="1" x14ac:dyDescent="0.3">
      <c r="A150" s="400" t="str">
        <f>IF(ISBLANK('ÁREA MEJORA COMPETENCIAL'!A150),"",'ÁREA MEJORA COMPETENCIAL'!A150:B150)</f>
        <v/>
      </c>
      <c r="B150" s="400"/>
      <c r="C150" s="181" t="str">
        <f>IF(ISBLANK('ÁREA MEJORA COMPETENCIAL'!C150),"",'ÁREA MEJORA COMPETENCIAL'!C150)</f>
        <v/>
      </c>
      <c r="D150" s="16" t="str">
        <f>IF(ISBLANK('ÁREA MEJORA COMPETENCIAL'!D150),"",'ÁREA MEJORA COMPETENCIAL'!D150)</f>
        <v/>
      </c>
      <c r="E150" s="68"/>
      <c r="F150" s="205"/>
      <c r="G150" s="205"/>
      <c r="H150" s="54"/>
      <c r="I150" s="54"/>
      <c r="J150" s="54"/>
      <c r="K150" s="24">
        <f t="shared" si="47"/>
        <v>0</v>
      </c>
      <c r="L150" s="54"/>
      <c r="M150" s="54"/>
      <c r="N150" s="213">
        <f t="shared" si="48"/>
        <v>0</v>
      </c>
      <c r="O150" s="54"/>
      <c r="P150" s="54"/>
      <c r="Q150" s="213">
        <f t="shared" si="49"/>
        <v>0</v>
      </c>
      <c r="R150" s="54"/>
      <c r="S150" s="54"/>
      <c r="T150" s="213">
        <f t="shared" si="50"/>
        <v>0</v>
      </c>
      <c r="U150" s="54"/>
      <c r="V150" s="54"/>
      <c r="W150" s="213">
        <f t="shared" si="51"/>
        <v>0</v>
      </c>
      <c r="X150" s="54"/>
      <c r="Y150" s="24">
        <f t="shared" si="52"/>
        <v>0</v>
      </c>
      <c r="Z150" s="54"/>
      <c r="AA150" s="54"/>
      <c r="AB150" s="213">
        <f t="shared" si="53"/>
        <v>0</v>
      </c>
      <c r="AC150" s="54"/>
      <c r="AD150" s="54"/>
      <c r="AE150" s="213">
        <f t="shared" si="54"/>
        <v>0</v>
      </c>
      <c r="AF150" s="54"/>
      <c r="AG150" s="54"/>
      <c r="AH150" s="213">
        <f t="shared" si="55"/>
        <v>0</v>
      </c>
      <c r="AI150" s="54"/>
      <c r="AJ150" s="54"/>
      <c r="AK150" s="213">
        <f t="shared" si="56"/>
        <v>0</v>
      </c>
      <c r="AL150" s="54"/>
      <c r="AM150" s="24">
        <f t="shared" si="57"/>
        <v>0</v>
      </c>
      <c r="AN150" s="54"/>
      <c r="AO150" s="54"/>
      <c r="AP150" s="213">
        <f t="shared" si="58"/>
        <v>0</v>
      </c>
      <c r="AQ150" s="54"/>
      <c r="AR150" s="54"/>
      <c r="AS150" s="213">
        <f t="shared" si="59"/>
        <v>0</v>
      </c>
      <c r="AT150" s="54"/>
      <c r="AU150" s="54"/>
      <c r="AV150" s="213">
        <f t="shared" si="60"/>
        <v>0</v>
      </c>
      <c r="AW150" s="54"/>
      <c r="AX150" s="54"/>
      <c r="AY150" s="213">
        <f t="shared" si="61"/>
        <v>0</v>
      </c>
      <c r="AZ150" s="54"/>
      <c r="BA150" s="24">
        <f t="shared" si="62"/>
        <v>0</v>
      </c>
      <c r="BB150" s="201"/>
      <c r="BC150" s="201"/>
      <c r="BD150" s="213">
        <f t="shared" si="63"/>
        <v>0</v>
      </c>
      <c r="BE150" s="201"/>
      <c r="BF150" s="201"/>
      <c r="BG150" s="213">
        <f t="shared" si="64"/>
        <v>0</v>
      </c>
      <c r="BH150" s="201"/>
      <c r="BI150" s="24">
        <f t="shared" si="65"/>
        <v>0</v>
      </c>
      <c r="BJ150" s="54"/>
      <c r="BK150" s="54"/>
      <c r="BL150" s="213">
        <f t="shared" si="66"/>
        <v>0</v>
      </c>
      <c r="BM150" s="54"/>
      <c r="BN150" s="54"/>
      <c r="BO150" s="213">
        <f t="shared" si="67"/>
        <v>0</v>
      </c>
      <c r="BP150" s="54"/>
      <c r="BQ150" s="25">
        <f t="shared" si="68"/>
        <v>0</v>
      </c>
      <c r="BR150" s="214"/>
      <c r="BS150" s="11" t="str">
        <f>IF(ISBLANK('ÁREA MEJORA COMPETENCIAL'!R150),"",(IF(ISERROR('ÁREA MEJORA COMPETENCIAL'!R150),"",('ÁREA MEJORA COMPETENCIAL'!X150)*3.3333333)))</f>
        <v/>
      </c>
      <c r="BT150" s="5" t="str">
        <f>IF(ISBLANK('ÁREA MEJORA COMPETENCIAL'!R150),"",(MROUND(BS150,4)))</f>
        <v/>
      </c>
      <c r="BU150" s="8" t="str">
        <f>(IF('ÁREA MEJORA COMPETENCIAL'!X150=21,70,IF('ÁREA MEJORA COMPETENCIAL'!X150=20,66,IF('ÁREA MEJORA COMPETENCIAL'!X150=19,63,IF('ÁREA MEJORA COMPETENCIAL'!X150&lt;=2,"",BT150)))))</f>
        <v/>
      </c>
      <c r="BV150" s="26">
        <f t="shared" si="69"/>
        <v>0</v>
      </c>
      <c r="BW150" s="69" t="str">
        <f>IF(ISBLANK('ÁREA MEJORA COMPETENCIAL'!R150),"",IF(BU150="","",BV150-BU150))</f>
        <v/>
      </c>
      <c r="BX150" s="224" t="str">
        <f>IF(ISBLANK('ÁREA MEJORA COMPETENCIAL'!R150),"",IF(BU150="","VER RESULTADOS",BV150/BU150))</f>
        <v/>
      </c>
      <c r="BY150" s="135"/>
    </row>
    <row r="151" spans="1:77" s="99" customFormat="1" ht="18.75" customHeight="1" x14ac:dyDescent="0.3">
      <c r="A151" s="400" t="str">
        <f>IF(ISBLANK('ÁREA MEJORA COMPETENCIAL'!A151),"",'ÁREA MEJORA COMPETENCIAL'!A151:B151)</f>
        <v/>
      </c>
      <c r="B151" s="400"/>
      <c r="C151" s="181" t="str">
        <f>IF(ISBLANK('ÁREA MEJORA COMPETENCIAL'!C151),"",'ÁREA MEJORA COMPETENCIAL'!C151)</f>
        <v/>
      </c>
      <c r="D151" s="16" t="str">
        <f>IF(ISBLANK('ÁREA MEJORA COMPETENCIAL'!D151),"",'ÁREA MEJORA COMPETENCIAL'!D151)</f>
        <v/>
      </c>
      <c r="E151" s="68"/>
      <c r="F151" s="205"/>
      <c r="G151" s="205"/>
      <c r="H151" s="54"/>
      <c r="I151" s="54"/>
      <c r="J151" s="54"/>
      <c r="K151" s="24">
        <f t="shared" si="47"/>
        <v>0</v>
      </c>
      <c r="L151" s="54"/>
      <c r="M151" s="54"/>
      <c r="N151" s="213">
        <f t="shared" si="48"/>
        <v>0</v>
      </c>
      <c r="O151" s="54"/>
      <c r="P151" s="54"/>
      <c r="Q151" s="213">
        <f t="shared" si="49"/>
        <v>0</v>
      </c>
      <c r="R151" s="54"/>
      <c r="S151" s="54"/>
      <c r="T151" s="213">
        <f t="shared" si="50"/>
        <v>0</v>
      </c>
      <c r="U151" s="54"/>
      <c r="V151" s="54"/>
      <c r="W151" s="213">
        <f t="shared" si="51"/>
        <v>0</v>
      </c>
      <c r="X151" s="54"/>
      <c r="Y151" s="24">
        <f t="shared" si="52"/>
        <v>0</v>
      </c>
      <c r="Z151" s="54"/>
      <c r="AA151" s="54"/>
      <c r="AB151" s="213">
        <f t="shared" si="53"/>
        <v>0</v>
      </c>
      <c r="AC151" s="54"/>
      <c r="AD151" s="54"/>
      <c r="AE151" s="213">
        <f t="shared" si="54"/>
        <v>0</v>
      </c>
      <c r="AF151" s="54"/>
      <c r="AG151" s="54"/>
      <c r="AH151" s="213">
        <f t="shared" si="55"/>
        <v>0</v>
      </c>
      <c r="AI151" s="54"/>
      <c r="AJ151" s="54"/>
      <c r="AK151" s="213">
        <f t="shared" si="56"/>
        <v>0</v>
      </c>
      <c r="AL151" s="54"/>
      <c r="AM151" s="24">
        <f t="shared" si="57"/>
        <v>0</v>
      </c>
      <c r="AN151" s="54"/>
      <c r="AO151" s="54"/>
      <c r="AP151" s="213">
        <f t="shared" si="58"/>
        <v>0</v>
      </c>
      <c r="AQ151" s="54"/>
      <c r="AR151" s="54"/>
      <c r="AS151" s="213">
        <f t="shared" si="59"/>
        <v>0</v>
      </c>
      <c r="AT151" s="54"/>
      <c r="AU151" s="54"/>
      <c r="AV151" s="213">
        <f t="shared" si="60"/>
        <v>0</v>
      </c>
      <c r="AW151" s="54"/>
      <c r="AX151" s="54"/>
      <c r="AY151" s="213">
        <f t="shared" si="61"/>
        <v>0</v>
      </c>
      <c r="AZ151" s="54"/>
      <c r="BA151" s="24">
        <f t="shared" si="62"/>
        <v>0</v>
      </c>
      <c r="BB151" s="201"/>
      <c r="BC151" s="201"/>
      <c r="BD151" s="213">
        <f t="shared" si="63"/>
        <v>0</v>
      </c>
      <c r="BE151" s="201"/>
      <c r="BF151" s="201"/>
      <c r="BG151" s="213">
        <f t="shared" si="64"/>
        <v>0</v>
      </c>
      <c r="BH151" s="201"/>
      <c r="BI151" s="24">
        <f t="shared" si="65"/>
        <v>0</v>
      </c>
      <c r="BJ151" s="54"/>
      <c r="BK151" s="54"/>
      <c r="BL151" s="213">
        <f t="shared" si="66"/>
        <v>0</v>
      </c>
      <c r="BM151" s="54"/>
      <c r="BN151" s="54"/>
      <c r="BO151" s="213">
        <f t="shared" si="67"/>
        <v>0</v>
      </c>
      <c r="BP151" s="54"/>
      <c r="BQ151" s="25">
        <f t="shared" si="68"/>
        <v>0</v>
      </c>
      <c r="BR151" s="214"/>
      <c r="BS151" s="11" t="str">
        <f>IF(ISBLANK('ÁREA MEJORA COMPETENCIAL'!R151),"",(IF(ISERROR('ÁREA MEJORA COMPETENCIAL'!R151),"",('ÁREA MEJORA COMPETENCIAL'!X151)*3.3333333)))</f>
        <v/>
      </c>
      <c r="BT151" s="5" t="str">
        <f>IF(ISBLANK('ÁREA MEJORA COMPETENCIAL'!R151),"",(MROUND(BS151,4)))</f>
        <v/>
      </c>
      <c r="BU151" s="8" t="str">
        <f>(IF('ÁREA MEJORA COMPETENCIAL'!X151=21,70,IF('ÁREA MEJORA COMPETENCIAL'!X151=20,66,IF('ÁREA MEJORA COMPETENCIAL'!X151=19,63,IF('ÁREA MEJORA COMPETENCIAL'!X151&lt;=2,"",BT151)))))</f>
        <v/>
      </c>
      <c r="BV151" s="26">
        <f t="shared" si="69"/>
        <v>0</v>
      </c>
      <c r="BW151" s="69" t="str">
        <f>IF(ISBLANK('ÁREA MEJORA COMPETENCIAL'!R151),"",IF(BU151="","",BV151-BU151))</f>
        <v/>
      </c>
      <c r="BX151" s="224" t="str">
        <f>IF(ISBLANK('ÁREA MEJORA COMPETENCIAL'!R151),"",IF(BU151="","VER RESULTADOS",BV151/BU151))</f>
        <v/>
      </c>
      <c r="BY151" s="135"/>
    </row>
    <row r="152" spans="1:77" s="99" customFormat="1" ht="18.75" customHeight="1" x14ac:dyDescent="0.3">
      <c r="A152" s="400" t="str">
        <f>IF(ISBLANK('ÁREA MEJORA COMPETENCIAL'!A152),"",'ÁREA MEJORA COMPETENCIAL'!A152:B152)</f>
        <v/>
      </c>
      <c r="B152" s="400"/>
      <c r="C152" s="181" t="str">
        <f>IF(ISBLANK('ÁREA MEJORA COMPETENCIAL'!C152),"",'ÁREA MEJORA COMPETENCIAL'!C152)</f>
        <v/>
      </c>
      <c r="D152" s="16" t="str">
        <f>IF(ISBLANK('ÁREA MEJORA COMPETENCIAL'!D152),"",'ÁREA MEJORA COMPETENCIAL'!D152)</f>
        <v/>
      </c>
      <c r="E152" s="68"/>
      <c r="F152" s="205"/>
      <c r="G152" s="205"/>
      <c r="H152" s="54"/>
      <c r="I152" s="54"/>
      <c r="J152" s="54"/>
      <c r="K152" s="24">
        <f t="shared" si="47"/>
        <v>0</v>
      </c>
      <c r="L152" s="54"/>
      <c r="M152" s="54"/>
      <c r="N152" s="213">
        <f t="shared" si="48"/>
        <v>0</v>
      </c>
      <c r="O152" s="54"/>
      <c r="P152" s="54"/>
      <c r="Q152" s="213">
        <f t="shared" si="49"/>
        <v>0</v>
      </c>
      <c r="R152" s="54"/>
      <c r="S152" s="54"/>
      <c r="T152" s="213">
        <f t="shared" si="50"/>
        <v>0</v>
      </c>
      <c r="U152" s="54"/>
      <c r="V152" s="54"/>
      <c r="W152" s="213">
        <f t="shared" si="51"/>
        <v>0</v>
      </c>
      <c r="X152" s="54"/>
      <c r="Y152" s="24">
        <f t="shared" si="52"/>
        <v>0</v>
      </c>
      <c r="Z152" s="54"/>
      <c r="AA152" s="54"/>
      <c r="AB152" s="213">
        <f t="shared" si="53"/>
        <v>0</v>
      </c>
      <c r="AC152" s="54"/>
      <c r="AD152" s="54"/>
      <c r="AE152" s="213">
        <f t="shared" si="54"/>
        <v>0</v>
      </c>
      <c r="AF152" s="54"/>
      <c r="AG152" s="54"/>
      <c r="AH152" s="213">
        <f t="shared" si="55"/>
        <v>0</v>
      </c>
      <c r="AI152" s="54"/>
      <c r="AJ152" s="54"/>
      <c r="AK152" s="213">
        <f t="shared" si="56"/>
        <v>0</v>
      </c>
      <c r="AL152" s="54"/>
      <c r="AM152" s="24">
        <f t="shared" si="57"/>
        <v>0</v>
      </c>
      <c r="AN152" s="54"/>
      <c r="AO152" s="54"/>
      <c r="AP152" s="213">
        <f t="shared" si="58"/>
        <v>0</v>
      </c>
      <c r="AQ152" s="54"/>
      <c r="AR152" s="54"/>
      <c r="AS152" s="213">
        <f t="shared" si="59"/>
        <v>0</v>
      </c>
      <c r="AT152" s="54"/>
      <c r="AU152" s="54"/>
      <c r="AV152" s="213">
        <f t="shared" si="60"/>
        <v>0</v>
      </c>
      <c r="AW152" s="54"/>
      <c r="AX152" s="54"/>
      <c r="AY152" s="213">
        <f t="shared" si="61"/>
        <v>0</v>
      </c>
      <c r="AZ152" s="54"/>
      <c r="BA152" s="24">
        <f t="shared" si="62"/>
        <v>0</v>
      </c>
      <c r="BB152" s="201"/>
      <c r="BC152" s="201"/>
      <c r="BD152" s="213">
        <f t="shared" si="63"/>
        <v>0</v>
      </c>
      <c r="BE152" s="201"/>
      <c r="BF152" s="201"/>
      <c r="BG152" s="213">
        <f t="shared" si="64"/>
        <v>0</v>
      </c>
      <c r="BH152" s="201"/>
      <c r="BI152" s="24">
        <f t="shared" si="65"/>
        <v>0</v>
      </c>
      <c r="BJ152" s="54"/>
      <c r="BK152" s="54"/>
      <c r="BL152" s="213">
        <f t="shared" si="66"/>
        <v>0</v>
      </c>
      <c r="BM152" s="54"/>
      <c r="BN152" s="54"/>
      <c r="BO152" s="213">
        <f t="shared" si="67"/>
        <v>0</v>
      </c>
      <c r="BP152" s="54"/>
      <c r="BQ152" s="25">
        <f t="shared" si="68"/>
        <v>0</v>
      </c>
      <c r="BR152" s="214"/>
      <c r="BS152" s="11" t="str">
        <f>IF(ISBLANK('ÁREA MEJORA COMPETENCIAL'!R152),"",(IF(ISERROR('ÁREA MEJORA COMPETENCIAL'!R152),"",('ÁREA MEJORA COMPETENCIAL'!X152)*3.3333333)))</f>
        <v/>
      </c>
      <c r="BT152" s="5" t="str">
        <f>IF(ISBLANK('ÁREA MEJORA COMPETENCIAL'!R152),"",(MROUND(BS152,4)))</f>
        <v/>
      </c>
      <c r="BU152" s="8" t="str">
        <f>(IF('ÁREA MEJORA COMPETENCIAL'!X152=21,70,IF('ÁREA MEJORA COMPETENCIAL'!X152=20,66,IF('ÁREA MEJORA COMPETENCIAL'!X152=19,63,IF('ÁREA MEJORA COMPETENCIAL'!X152&lt;=2,"",BT152)))))</f>
        <v/>
      </c>
      <c r="BV152" s="26">
        <f t="shared" si="69"/>
        <v>0</v>
      </c>
      <c r="BW152" s="69" t="str">
        <f>IF(ISBLANK('ÁREA MEJORA COMPETENCIAL'!R152),"",IF(BU152="","",BV152-BU152))</f>
        <v/>
      </c>
      <c r="BX152" s="224" t="str">
        <f>IF(ISBLANK('ÁREA MEJORA COMPETENCIAL'!R152),"",IF(BU152="","VER RESULTADOS",BV152/BU152))</f>
        <v/>
      </c>
      <c r="BY152" s="135"/>
    </row>
    <row r="153" spans="1:77" s="99" customFormat="1" ht="18.75" customHeight="1" x14ac:dyDescent="0.3">
      <c r="A153" s="400" t="str">
        <f>IF(ISBLANK('ÁREA MEJORA COMPETENCIAL'!A153),"",'ÁREA MEJORA COMPETENCIAL'!A153:B153)</f>
        <v/>
      </c>
      <c r="B153" s="400"/>
      <c r="C153" s="181" t="str">
        <f>IF(ISBLANK('ÁREA MEJORA COMPETENCIAL'!C153),"",'ÁREA MEJORA COMPETENCIAL'!C153)</f>
        <v/>
      </c>
      <c r="D153" s="16" t="str">
        <f>IF(ISBLANK('ÁREA MEJORA COMPETENCIAL'!D153),"",'ÁREA MEJORA COMPETENCIAL'!D153)</f>
        <v/>
      </c>
      <c r="E153" s="68"/>
      <c r="F153" s="205"/>
      <c r="G153" s="205"/>
      <c r="H153" s="54"/>
      <c r="I153" s="54"/>
      <c r="J153" s="54"/>
      <c r="K153" s="24">
        <f t="shared" si="47"/>
        <v>0</v>
      </c>
      <c r="L153" s="54"/>
      <c r="M153" s="54"/>
      <c r="N153" s="213">
        <f t="shared" si="48"/>
        <v>0</v>
      </c>
      <c r="O153" s="54"/>
      <c r="P153" s="54"/>
      <c r="Q153" s="213">
        <f t="shared" si="49"/>
        <v>0</v>
      </c>
      <c r="R153" s="54"/>
      <c r="S153" s="54"/>
      <c r="T153" s="213">
        <f t="shared" si="50"/>
        <v>0</v>
      </c>
      <c r="U153" s="54"/>
      <c r="V153" s="54"/>
      <c r="W153" s="213">
        <f t="shared" si="51"/>
        <v>0</v>
      </c>
      <c r="X153" s="54"/>
      <c r="Y153" s="24">
        <f t="shared" si="52"/>
        <v>0</v>
      </c>
      <c r="Z153" s="54"/>
      <c r="AA153" s="54"/>
      <c r="AB153" s="213">
        <f t="shared" si="53"/>
        <v>0</v>
      </c>
      <c r="AC153" s="54"/>
      <c r="AD153" s="54"/>
      <c r="AE153" s="213">
        <f t="shared" si="54"/>
        <v>0</v>
      </c>
      <c r="AF153" s="54"/>
      <c r="AG153" s="54"/>
      <c r="AH153" s="213">
        <f t="shared" si="55"/>
        <v>0</v>
      </c>
      <c r="AI153" s="54"/>
      <c r="AJ153" s="54"/>
      <c r="AK153" s="213">
        <f t="shared" si="56"/>
        <v>0</v>
      </c>
      <c r="AL153" s="54"/>
      <c r="AM153" s="24">
        <f t="shared" si="57"/>
        <v>0</v>
      </c>
      <c r="AN153" s="54"/>
      <c r="AO153" s="54"/>
      <c r="AP153" s="213">
        <f t="shared" si="58"/>
        <v>0</v>
      </c>
      <c r="AQ153" s="54"/>
      <c r="AR153" s="54"/>
      <c r="AS153" s="213">
        <f t="shared" si="59"/>
        <v>0</v>
      </c>
      <c r="AT153" s="54"/>
      <c r="AU153" s="54"/>
      <c r="AV153" s="213">
        <f t="shared" si="60"/>
        <v>0</v>
      </c>
      <c r="AW153" s="54"/>
      <c r="AX153" s="54"/>
      <c r="AY153" s="213">
        <f t="shared" si="61"/>
        <v>0</v>
      </c>
      <c r="AZ153" s="54"/>
      <c r="BA153" s="24">
        <f t="shared" si="62"/>
        <v>0</v>
      </c>
      <c r="BB153" s="201"/>
      <c r="BC153" s="201"/>
      <c r="BD153" s="213">
        <f t="shared" si="63"/>
        <v>0</v>
      </c>
      <c r="BE153" s="201"/>
      <c r="BF153" s="201"/>
      <c r="BG153" s="213">
        <f t="shared" si="64"/>
        <v>0</v>
      </c>
      <c r="BH153" s="201"/>
      <c r="BI153" s="24">
        <f t="shared" si="65"/>
        <v>0</v>
      </c>
      <c r="BJ153" s="54"/>
      <c r="BK153" s="54"/>
      <c r="BL153" s="213">
        <f t="shared" si="66"/>
        <v>0</v>
      </c>
      <c r="BM153" s="54"/>
      <c r="BN153" s="54"/>
      <c r="BO153" s="213">
        <f t="shared" si="67"/>
        <v>0</v>
      </c>
      <c r="BP153" s="54"/>
      <c r="BQ153" s="25">
        <f t="shared" si="68"/>
        <v>0</v>
      </c>
      <c r="BR153" s="214"/>
      <c r="BS153" s="11" t="str">
        <f>IF(ISBLANK('ÁREA MEJORA COMPETENCIAL'!R153),"",(IF(ISERROR('ÁREA MEJORA COMPETENCIAL'!R153),"",('ÁREA MEJORA COMPETENCIAL'!X153)*3.3333333)))</f>
        <v/>
      </c>
      <c r="BT153" s="5" t="str">
        <f>IF(ISBLANK('ÁREA MEJORA COMPETENCIAL'!R153),"",(MROUND(BS153,4)))</f>
        <v/>
      </c>
      <c r="BU153" s="8" t="str">
        <f>(IF('ÁREA MEJORA COMPETENCIAL'!X153=21,70,IF('ÁREA MEJORA COMPETENCIAL'!X153=20,66,IF('ÁREA MEJORA COMPETENCIAL'!X153=19,63,IF('ÁREA MEJORA COMPETENCIAL'!X153&lt;=2,"",BT153)))))</f>
        <v/>
      </c>
      <c r="BV153" s="26">
        <f t="shared" si="69"/>
        <v>0</v>
      </c>
      <c r="BW153" s="69" t="str">
        <f>IF(ISBLANK('ÁREA MEJORA COMPETENCIAL'!R153),"",IF(BU153="","",BV153-BU153))</f>
        <v/>
      </c>
      <c r="BX153" s="224" t="str">
        <f>IF(ISBLANK('ÁREA MEJORA COMPETENCIAL'!R153),"",IF(BU153="","VER RESULTADOS",BV153/BU153))</f>
        <v/>
      </c>
      <c r="BY153" s="135"/>
    </row>
    <row r="154" spans="1:77" s="99" customFormat="1" ht="18.75" customHeight="1" x14ac:dyDescent="0.3">
      <c r="A154" s="400" t="str">
        <f>IF(ISBLANK('ÁREA MEJORA COMPETENCIAL'!A154),"",'ÁREA MEJORA COMPETENCIAL'!A154:B154)</f>
        <v/>
      </c>
      <c r="B154" s="400"/>
      <c r="C154" s="181" t="str">
        <f>IF(ISBLANK('ÁREA MEJORA COMPETENCIAL'!C154),"",'ÁREA MEJORA COMPETENCIAL'!C154)</f>
        <v/>
      </c>
      <c r="D154" s="16" t="str">
        <f>IF(ISBLANK('ÁREA MEJORA COMPETENCIAL'!D154),"",'ÁREA MEJORA COMPETENCIAL'!D154)</f>
        <v/>
      </c>
      <c r="E154" s="68"/>
      <c r="F154" s="205"/>
      <c r="G154" s="205"/>
      <c r="H154" s="54"/>
      <c r="I154" s="54"/>
      <c r="J154" s="54"/>
      <c r="K154" s="24">
        <f t="shared" si="47"/>
        <v>0</v>
      </c>
      <c r="L154" s="54"/>
      <c r="M154" s="54"/>
      <c r="N154" s="213">
        <f t="shared" si="48"/>
        <v>0</v>
      </c>
      <c r="O154" s="54"/>
      <c r="P154" s="54"/>
      <c r="Q154" s="213">
        <f t="shared" si="49"/>
        <v>0</v>
      </c>
      <c r="R154" s="54"/>
      <c r="S154" s="54"/>
      <c r="T154" s="213">
        <f t="shared" si="50"/>
        <v>0</v>
      </c>
      <c r="U154" s="54"/>
      <c r="V154" s="54"/>
      <c r="W154" s="213">
        <f t="shared" si="51"/>
        <v>0</v>
      </c>
      <c r="X154" s="54"/>
      <c r="Y154" s="24">
        <f t="shared" si="52"/>
        <v>0</v>
      </c>
      <c r="Z154" s="54"/>
      <c r="AA154" s="54"/>
      <c r="AB154" s="213">
        <f t="shared" si="53"/>
        <v>0</v>
      </c>
      <c r="AC154" s="54"/>
      <c r="AD154" s="54"/>
      <c r="AE154" s="213">
        <f t="shared" si="54"/>
        <v>0</v>
      </c>
      <c r="AF154" s="54"/>
      <c r="AG154" s="54"/>
      <c r="AH154" s="213">
        <f t="shared" si="55"/>
        <v>0</v>
      </c>
      <c r="AI154" s="54"/>
      <c r="AJ154" s="54"/>
      <c r="AK154" s="213">
        <f t="shared" si="56"/>
        <v>0</v>
      </c>
      <c r="AL154" s="54"/>
      <c r="AM154" s="24">
        <f t="shared" si="57"/>
        <v>0</v>
      </c>
      <c r="AN154" s="54"/>
      <c r="AO154" s="54"/>
      <c r="AP154" s="213">
        <f t="shared" si="58"/>
        <v>0</v>
      </c>
      <c r="AQ154" s="54"/>
      <c r="AR154" s="54"/>
      <c r="AS154" s="213">
        <f t="shared" si="59"/>
        <v>0</v>
      </c>
      <c r="AT154" s="54"/>
      <c r="AU154" s="54"/>
      <c r="AV154" s="213">
        <f t="shared" si="60"/>
        <v>0</v>
      </c>
      <c r="AW154" s="54"/>
      <c r="AX154" s="54"/>
      <c r="AY154" s="213">
        <f t="shared" si="61"/>
        <v>0</v>
      </c>
      <c r="AZ154" s="54"/>
      <c r="BA154" s="24">
        <f t="shared" si="62"/>
        <v>0</v>
      </c>
      <c r="BB154" s="201"/>
      <c r="BC154" s="201"/>
      <c r="BD154" s="213">
        <f t="shared" si="63"/>
        <v>0</v>
      </c>
      <c r="BE154" s="201"/>
      <c r="BF154" s="201"/>
      <c r="BG154" s="213">
        <f t="shared" si="64"/>
        <v>0</v>
      </c>
      <c r="BH154" s="201"/>
      <c r="BI154" s="24">
        <f t="shared" si="65"/>
        <v>0</v>
      </c>
      <c r="BJ154" s="54"/>
      <c r="BK154" s="54"/>
      <c r="BL154" s="213">
        <f t="shared" si="66"/>
        <v>0</v>
      </c>
      <c r="BM154" s="54"/>
      <c r="BN154" s="54"/>
      <c r="BO154" s="213">
        <f t="shared" si="67"/>
        <v>0</v>
      </c>
      <c r="BP154" s="54"/>
      <c r="BQ154" s="25">
        <f t="shared" si="68"/>
        <v>0</v>
      </c>
      <c r="BR154" s="214"/>
      <c r="BS154" s="11" t="str">
        <f>IF(ISBLANK('ÁREA MEJORA COMPETENCIAL'!R154),"",(IF(ISERROR('ÁREA MEJORA COMPETENCIAL'!R154),"",('ÁREA MEJORA COMPETENCIAL'!X154)*3.3333333)))</f>
        <v/>
      </c>
      <c r="BT154" s="5" t="str">
        <f>IF(ISBLANK('ÁREA MEJORA COMPETENCIAL'!R154),"",(MROUND(BS154,4)))</f>
        <v/>
      </c>
      <c r="BU154" s="8" t="str">
        <f>(IF('ÁREA MEJORA COMPETENCIAL'!X154=21,70,IF('ÁREA MEJORA COMPETENCIAL'!X154=20,66,IF('ÁREA MEJORA COMPETENCIAL'!X154=19,63,IF('ÁREA MEJORA COMPETENCIAL'!X154&lt;=2,"",BT154)))))</f>
        <v/>
      </c>
      <c r="BV154" s="26">
        <f t="shared" si="69"/>
        <v>0</v>
      </c>
      <c r="BW154" s="69" t="str">
        <f>IF(ISBLANK('ÁREA MEJORA COMPETENCIAL'!R154),"",IF(BU154="","",BV154-BU154))</f>
        <v/>
      </c>
      <c r="BX154" s="224" t="str">
        <f>IF(ISBLANK('ÁREA MEJORA COMPETENCIAL'!R154),"",IF(BU154="","VER RESULTADOS",BV154/BU154))</f>
        <v/>
      </c>
      <c r="BY154" s="135"/>
    </row>
    <row r="155" spans="1:77" s="99" customFormat="1" ht="18" customHeight="1" x14ac:dyDescent="0.3">
      <c r="A155" s="400" t="str">
        <f>IF(ISBLANK('ÁREA MEJORA COMPETENCIAL'!A155),"",'ÁREA MEJORA COMPETENCIAL'!A155:B155)</f>
        <v/>
      </c>
      <c r="B155" s="400"/>
      <c r="C155" s="181" t="str">
        <f>IF(ISBLANK('ÁREA MEJORA COMPETENCIAL'!C155),"",'ÁREA MEJORA COMPETENCIAL'!C155)</f>
        <v/>
      </c>
      <c r="D155" s="16" t="str">
        <f>IF(ISBLANK('ÁREA MEJORA COMPETENCIAL'!D155),"",'ÁREA MEJORA COMPETENCIAL'!D155)</f>
        <v/>
      </c>
      <c r="E155" s="68"/>
      <c r="F155" s="205"/>
      <c r="G155" s="205"/>
      <c r="H155" s="54"/>
      <c r="I155" s="54"/>
      <c r="J155" s="54"/>
      <c r="K155" s="24">
        <f t="shared" si="47"/>
        <v>0</v>
      </c>
      <c r="L155" s="54"/>
      <c r="M155" s="54"/>
      <c r="N155" s="213">
        <f t="shared" si="48"/>
        <v>0</v>
      </c>
      <c r="O155" s="54"/>
      <c r="P155" s="54"/>
      <c r="Q155" s="213">
        <f t="shared" si="49"/>
        <v>0</v>
      </c>
      <c r="R155" s="54"/>
      <c r="S155" s="54"/>
      <c r="T155" s="213">
        <f t="shared" si="50"/>
        <v>0</v>
      </c>
      <c r="U155" s="54"/>
      <c r="V155" s="54"/>
      <c r="W155" s="213">
        <f t="shared" si="51"/>
        <v>0</v>
      </c>
      <c r="X155" s="54"/>
      <c r="Y155" s="24">
        <f t="shared" si="52"/>
        <v>0</v>
      </c>
      <c r="Z155" s="54"/>
      <c r="AA155" s="54"/>
      <c r="AB155" s="213">
        <f t="shared" si="53"/>
        <v>0</v>
      </c>
      <c r="AC155" s="54"/>
      <c r="AD155" s="54"/>
      <c r="AE155" s="213">
        <f t="shared" si="54"/>
        <v>0</v>
      </c>
      <c r="AF155" s="54"/>
      <c r="AG155" s="54"/>
      <c r="AH155" s="213">
        <f t="shared" si="55"/>
        <v>0</v>
      </c>
      <c r="AI155" s="54"/>
      <c r="AJ155" s="54"/>
      <c r="AK155" s="213">
        <f t="shared" si="56"/>
        <v>0</v>
      </c>
      <c r="AL155" s="54"/>
      <c r="AM155" s="24">
        <f t="shared" si="57"/>
        <v>0</v>
      </c>
      <c r="AN155" s="54"/>
      <c r="AO155" s="54"/>
      <c r="AP155" s="213">
        <f t="shared" si="58"/>
        <v>0</v>
      </c>
      <c r="AQ155" s="54"/>
      <c r="AR155" s="54"/>
      <c r="AS155" s="213">
        <f t="shared" si="59"/>
        <v>0</v>
      </c>
      <c r="AT155" s="54"/>
      <c r="AU155" s="54"/>
      <c r="AV155" s="213">
        <f t="shared" si="60"/>
        <v>0</v>
      </c>
      <c r="AW155" s="54"/>
      <c r="AX155" s="54"/>
      <c r="AY155" s="213">
        <f t="shared" si="61"/>
        <v>0</v>
      </c>
      <c r="AZ155" s="54"/>
      <c r="BA155" s="24">
        <f t="shared" si="62"/>
        <v>0</v>
      </c>
      <c r="BB155" s="201"/>
      <c r="BC155" s="201"/>
      <c r="BD155" s="213">
        <f t="shared" si="63"/>
        <v>0</v>
      </c>
      <c r="BE155" s="201"/>
      <c r="BF155" s="201"/>
      <c r="BG155" s="213">
        <f t="shared" si="64"/>
        <v>0</v>
      </c>
      <c r="BH155" s="201"/>
      <c r="BI155" s="24">
        <f t="shared" si="65"/>
        <v>0</v>
      </c>
      <c r="BJ155" s="54"/>
      <c r="BK155" s="54"/>
      <c r="BL155" s="213">
        <f t="shared" si="66"/>
        <v>0</v>
      </c>
      <c r="BM155" s="54"/>
      <c r="BN155" s="54"/>
      <c r="BO155" s="213">
        <f t="shared" si="67"/>
        <v>0</v>
      </c>
      <c r="BP155" s="54"/>
      <c r="BQ155" s="25">
        <f t="shared" si="68"/>
        <v>0</v>
      </c>
      <c r="BR155" s="214"/>
      <c r="BS155" s="11" t="str">
        <f>IF(ISBLANK('ÁREA MEJORA COMPETENCIAL'!R155),"",(IF(ISERROR('ÁREA MEJORA COMPETENCIAL'!R155),"",('ÁREA MEJORA COMPETENCIAL'!X155)*3.3333333)))</f>
        <v/>
      </c>
      <c r="BT155" s="5" t="str">
        <f>IF(ISBLANK('ÁREA MEJORA COMPETENCIAL'!R155),"",(MROUND(BS155,4)))</f>
        <v/>
      </c>
      <c r="BU155" s="8" t="str">
        <f>(IF('ÁREA MEJORA COMPETENCIAL'!X155=21,70,IF('ÁREA MEJORA COMPETENCIAL'!X155=20,66,IF('ÁREA MEJORA COMPETENCIAL'!X155=19,63,IF('ÁREA MEJORA COMPETENCIAL'!X155&lt;=2,"",BT155)))))</f>
        <v/>
      </c>
      <c r="BV155" s="26">
        <f t="shared" si="69"/>
        <v>0</v>
      </c>
      <c r="BW155" s="69" t="str">
        <f>IF(ISBLANK('ÁREA MEJORA COMPETENCIAL'!R155),"",IF(BU155="","",BV155-BU155))</f>
        <v/>
      </c>
      <c r="BX155" s="224" t="str">
        <f>IF(ISBLANK('ÁREA MEJORA COMPETENCIAL'!R155),"",IF(BU155="","VER RESULTADOS",BV155/BU155))</f>
        <v/>
      </c>
      <c r="BY155" s="135"/>
    </row>
    <row r="156" spans="1:77" s="99" customFormat="1" ht="18" customHeight="1" x14ac:dyDescent="0.3">
      <c r="A156" s="400" t="str">
        <f>IF(ISBLANK('ÁREA MEJORA COMPETENCIAL'!A156),"",'ÁREA MEJORA COMPETENCIAL'!A156:B156)</f>
        <v/>
      </c>
      <c r="B156" s="400"/>
      <c r="C156" s="181" t="str">
        <f>IF(ISBLANK('ÁREA MEJORA COMPETENCIAL'!C156),"",'ÁREA MEJORA COMPETENCIAL'!C156)</f>
        <v/>
      </c>
      <c r="D156" s="16" t="str">
        <f>IF(ISBLANK('ÁREA MEJORA COMPETENCIAL'!D156),"",'ÁREA MEJORA COMPETENCIAL'!D156)</f>
        <v/>
      </c>
      <c r="E156" s="68"/>
      <c r="F156" s="205"/>
      <c r="G156" s="205"/>
      <c r="H156" s="54"/>
      <c r="I156" s="54"/>
      <c r="J156" s="54"/>
      <c r="K156" s="24">
        <f t="shared" si="47"/>
        <v>0</v>
      </c>
      <c r="L156" s="54"/>
      <c r="M156" s="54"/>
      <c r="N156" s="213">
        <f t="shared" si="48"/>
        <v>0</v>
      </c>
      <c r="O156" s="54"/>
      <c r="P156" s="54"/>
      <c r="Q156" s="213">
        <f t="shared" si="49"/>
        <v>0</v>
      </c>
      <c r="R156" s="54"/>
      <c r="S156" s="54"/>
      <c r="T156" s="213">
        <f t="shared" si="50"/>
        <v>0</v>
      </c>
      <c r="U156" s="54"/>
      <c r="V156" s="54"/>
      <c r="W156" s="213">
        <f t="shared" si="51"/>
        <v>0</v>
      </c>
      <c r="X156" s="54"/>
      <c r="Y156" s="24">
        <f t="shared" si="52"/>
        <v>0</v>
      </c>
      <c r="Z156" s="54"/>
      <c r="AA156" s="54"/>
      <c r="AB156" s="213">
        <f t="shared" si="53"/>
        <v>0</v>
      </c>
      <c r="AC156" s="54"/>
      <c r="AD156" s="54"/>
      <c r="AE156" s="213">
        <f t="shared" si="54"/>
        <v>0</v>
      </c>
      <c r="AF156" s="54"/>
      <c r="AG156" s="54"/>
      <c r="AH156" s="213">
        <f t="shared" si="55"/>
        <v>0</v>
      </c>
      <c r="AI156" s="54"/>
      <c r="AJ156" s="54"/>
      <c r="AK156" s="213">
        <f t="shared" si="56"/>
        <v>0</v>
      </c>
      <c r="AL156" s="54"/>
      <c r="AM156" s="24">
        <f t="shared" si="57"/>
        <v>0</v>
      </c>
      <c r="AN156" s="54"/>
      <c r="AO156" s="54"/>
      <c r="AP156" s="213">
        <f t="shared" si="58"/>
        <v>0</v>
      </c>
      <c r="AQ156" s="54"/>
      <c r="AR156" s="54"/>
      <c r="AS156" s="213">
        <f t="shared" si="59"/>
        <v>0</v>
      </c>
      <c r="AT156" s="54"/>
      <c r="AU156" s="54"/>
      <c r="AV156" s="213">
        <f t="shared" si="60"/>
        <v>0</v>
      </c>
      <c r="AW156" s="54"/>
      <c r="AX156" s="54"/>
      <c r="AY156" s="213">
        <f t="shared" si="61"/>
        <v>0</v>
      </c>
      <c r="AZ156" s="54"/>
      <c r="BA156" s="24">
        <f t="shared" si="62"/>
        <v>0</v>
      </c>
      <c r="BB156" s="201"/>
      <c r="BC156" s="201"/>
      <c r="BD156" s="213">
        <f t="shared" si="63"/>
        <v>0</v>
      </c>
      <c r="BE156" s="201"/>
      <c r="BF156" s="201"/>
      <c r="BG156" s="213">
        <f t="shared" si="64"/>
        <v>0</v>
      </c>
      <c r="BH156" s="201"/>
      <c r="BI156" s="24">
        <f t="shared" si="65"/>
        <v>0</v>
      </c>
      <c r="BJ156" s="54"/>
      <c r="BK156" s="54"/>
      <c r="BL156" s="213">
        <f t="shared" si="66"/>
        <v>0</v>
      </c>
      <c r="BM156" s="54"/>
      <c r="BN156" s="54"/>
      <c r="BO156" s="213">
        <f t="shared" si="67"/>
        <v>0</v>
      </c>
      <c r="BP156" s="54"/>
      <c r="BQ156" s="25">
        <f t="shared" si="68"/>
        <v>0</v>
      </c>
      <c r="BR156" s="214"/>
      <c r="BS156" s="11" t="str">
        <f>IF(ISBLANK('ÁREA MEJORA COMPETENCIAL'!R156),"",(IF(ISERROR('ÁREA MEJORA COMPETENCIAL'!R156),"",('ÁREA MEJORA COMPETENCIAL'!X156)*3.3333333)))</f>
        <v/>
      </c>
      <c r="BT156" s="5" t="str">
        <f>IF(ISBLANK('ÁREA MEJORA COMPETENCIAL'!R156),"",(MROUND(BS156,4)))</f>
        <v/>
      </c>
      <c r="BU156" s="8" t="str">
        <f>(IF('ÁREA MEJORA COMPETENCIAL'!X156=21,70,IF('ÁREA MEJORA COMPETENCIAL'!X156=20,66,IF('ÁREA MEJORA COMPETENCIAL'!X156=19,63,IF('ÁREA MEJORA COMPETENCIAL'!X156&lt;=2,"",BT156)))))</f>
        <v/>
      </c>
      <c r="BV156" s="26">
        <f t="shared" si="69"/>
        <v>0</v>
      </c>
      <c r="BW156" s="69" t="str">
        <f>IF(ISBLANK('ÁREA MEJORA COMPETENCIAL'!R156),"",IF(BU156="","",BV156-BU156))</f>
        <v/>
      </c>
      <c r="BX156" s="224" t="str">
        <f>IF(ISBLANK('ÁREA MEJORA COMPETENCIAL'!R156),"",IF(BU156="","VER RESULTADOS",BV156/BU156))</f>
        <v/>
      </c>
      <c r="BY156" s="135"/>
    </row>
    <row r="157" spans="1:77" s="99" customFormat="1" ht="16.2" customHeight="1" x14ac:dyDescent="0.3">
      <c r="A157" s="400" t="str">
        <f>IF(ISBLANK('ÁREA MEJORA COMPETENCIAL'!A157),"",'ÁREA MEJORA COMPETENCIAL'!A157:B157)</f>
        <v/>
      </c>
      <c r="B157" s="400"/>
      <c r="C157" s="181" t="str">
        <f>IF(ISBLANK('ÁREA MEJORA COMPETENCIAL'!C157),"",'ÁREA MEJORA COMPETENCIAL'!C157)</f>
        <v/>
      </c>
      <c r="D157" s="16" t="str">
        <f>IF(ISBLANK('ÁREA MEJORA COMPETENCIAL'!D157),"",'ÁREA MEJORA COMPETENCIAL'!D157)</f>
        <v/>
      </c>
      <c r="E157" s="68"/>
      <c r="F157" s="205"/>
      <c r="G157" s="205"/>
      <c r="H157" s="54"/>
      <c r="I157" s="54"/>
      <c r="J157" s="54"/>
      <c r="K157" s="24">
        <f t="shared" si="47"/>
        <v>0</v>
      </c>
      <c r="L157" s="54"/>
      <c r="M157" s="54"/>
      <c r="N157" s="213">
        <f t="shared" si="48"/>
        <v>0</v>
      </c>
      <c r="O157" s="54"/>
      <c r="P157" s="54"/>
      <c r="Q157" s="213">
        <f t="shared" si="49"/>
        <v>0</v>
      </c>
      <c r="R157" s="54"/>
      <c r="S157" s="54"/>
      <c r="T157" s="213">
        <f t="shared" si="50"/>
        <v>0</v>
      </c>
      <c r="U157" s="54"/>
      <c r="V157" s="54"/>
      <c r="W157" s="213">
        <f t="shared" si="51"/>
        <v>0</v>
      </c>
      <c r="X157" s="54"/>
      <c r="Y157" s="24">
        <f t="shared" si="52"/>
        <v>0</v>
      </c>
      <c r="Z157" s="54"/>
      <c r="AA157" s="54"/>
      <c r="AB157" s="213">
        <f t="shared" si="53"/>
        <v>0</v>
      </c>
      <c r="AC157" s="54"/>
      <c r="AD157" s="54"/>
      <c r="AE157" s="213">
        <f t="shared" si="54"/>
        <v>0</v>
      </c>
      <c r="AF157" s="54"/>
      <c r="AG157" s="54"/>
      <c r="AH157" s="213">
        <f t="shared" si="55"/>
        <v>0</v>
      </c>
      <c r="AI157" s="54"/>
      <c r="AJ157" s="54"/>
      <c r="AK157" s="213">
        <f t="shared" si="56"/>
        <v>0</v>
      </c>
      <c r="AL157" s="54"/>
      <c r="AM157" s="24">
        <f t="shared" si="57"/>
        <v>0</v>
      </c>
      <c r="AN157" s="54"/>
      <c r="AO157" s="54"/>
      <c r="AP157" s="213">
        <f t="shared" si="58"/>
        <v>0</v>
      </c>
      <c r="AQ157" s="54"/>
      <c r="AR157" s="54"/>
      <c r="AS157" s="213">
        <f t="shared" si="59"/>
        <v>0</v>
      </c>
      <c r="AT157" s="54"/>
      <c r="AU157" s="54"/>
      <c r="AV157" s="213">
        <f t="shared" si="60"/>
        <v>0</v>
      </c>
      <c r="AW157" s="54"/>
      <c r="AX157" s="54"/>
      <c r="AY157" s="213">
        <f t="shared" si="61"/>
        <v>0</v>
      </c>
      <c r="AZ157" s="54"/>
      <c r="BA157" s="24">
        <f t="shared" si="62"/>
        <v>0</v>
      </c>
      <c r="BB157" s="201"/>
      <c r="BC157" s="201"/>
      <c r="BD157" s="213">
        <f t="shared" si="63"/>
        <v>0</v>
      </c>
      <c r="BE157" s="201"/>
      <c r="BF157" s="201"/>
      <c r="BG157" s="213">
        <f t="shared" si="64"/>
        <v>0</v>
      </c>
      <c r="BH157" s="201"/>
      <c r="BI157" s="24">
        <f t="shared" si="65"/>
        <v>0</v>
      </c>
      <c r="BJ157" s="54"/>
      <c r="BK157" s="54"/>
      <c r="BL157" s="213">
        <f t="shared" si="66"/>
        <v>0</v>
      </c>
      <c r="BM157" s="54"/>
      <c r="BN157" s="54"/>
      <c r="BO157" s="213">
        <f t="shared" si="67"/>
        <v>0</v>
      </c>
      <c r="BP157" s="54"/>
      <c r="BQ157" s="25">
        <f t="shared" si="68"/>
        <v>0</v>
      </c>
      <c r="BR157" s="214"/>
      <c r="BS157" s="11" t="str">
        <f>IF(ISBLANK('ÁREA MEJORA COMPETENCIAL'!R157),"",(IF(ISERROR('ÁREA MEJORA COMPETENCIAL'!R157),"",('ÁREA MEJORA COMPETENCIAL'!X157)*3.3333333)))</f>
        <v/>
      </c>
      <c r="BT157" s="5" t="str">
        <f>IF(ISBLANK('ÁREA MEJORA COMPETENCIAL'!R157),"",(MROUND(BS157,4)))</f>
        <v/>
      </c>
      <c r="BU157" s="8" t="str">
        <f>(IF('ÁREA MEJORA COMPETENCIAL'!X157=21,70,IF('ÁREA MEJORA COMPETENCIAL'!X157=20,66,IF('ÁREA MEJORA COMPETENCIAL'!X157=19,63,IF('ÁREA MEJORA COMPETENCIAL'!X157&lt;=2,"",BT157)))))</f>
        <v/>
      </c>
      <c r="BV157" s="26">
        <f t="shared" si="69"/>
        <v>0</v>
      </c>
      <c r="BW157" s="69" t="str">
        <f>IF(ISBLANK('ÁREA MEJORA COMPETENCIAL'!R157),"",IF(BU157="","",BV157-BU157))</f>
        <v/>
      </c>
      <c r="BX157" s="224" t="str">
        <f>IF(ISBLANK('ÁREA MEJORA COMPETENCIAL'!R157),"",IF(BU157="","VER RESULTADOS",BV157/BU157))</f>
        <v/>
      </c>
      <c r="BY157" s="135"/>
    </row>
    <row r="158" spans="1:77" s="99" customFormat="1" ht="15" customHeight="1" x14ac:dyDescent="0.3">
      <c r="A158" s="400" t="str">
        <f>IF(ISBLANK('ÁREA MEJORA COMPETENCIAL'!A158),"",'ÁREA MEJORA COMPETENCIAL'!A158:B158)</f>
        <v/>
      </c>
      <c r="B158" s="400"/>
      <c r="C158" s="181" t="str">
        <f>IF(ISBLANK('ÁREA MEJORA COMPETENCIAL'!C158),"",'ÁREA MEJORA COMPETENCIAL'!C158)</f>
        <v/>
      </c>
      <c r="D158" s="16" t="str">
        <f>IF(ISBLANK('ÁREA MEJORA COMPETENCIAL'!D158),"",'ÁREA MEJORA COMPETENCIAL'!D158)</f>
        <v/>
      </c>
      <c r="E158" s="68"/>
      <c r="F158" s="205"/>
      <c r="G158" s="205"/>
      <c r="H158" s="54"/>
      <c r="I158" s="54"/>
      <c r="J158" s="54"/>
      <c r="K158" s="24">
        <f t="shared" si="47"/>
        <v>0</v>
      </c>
      <c r="L158" s="54"/>
      <c r="M158" s="54"/>
      <c r="N158" s="213">
        <f t="shared" si="48"/>
        <v>0</v>
      </c>
      <c r="O158" s="54"/>
      <c r="P158" s="54"/>
      <c r="Q158" s="213">
        <f t="shared" si="49"/>
        <v>0</v>
      </c>
      <c r="R158" s="54"/>
      <c r="S158" s="54"/>
      <c r="T158" s="213">
        <f t="shared" si="50"/>
        <v>0</v>
      </c>
      <c r="U158" s="54"/>
      <c r="V158" s="54"/>
      <c r="W158" s="213">
        <f t="shared" si="51"/>
        <v>0</v>
      </c>
      <c r="X158" s="54"/>
      <c r="Y158" s="24">
        <f t="shared" si="52"/>
        <v>0</v>
      </c>
      <c r="Z158" s="54"/>
      <c r="AA158" s="54"/>
      <c r="AB158" s="213">
        <f t="shared" si="53"/>
        <v>0</v>
      </c>
      <c r="AC158" s="54"/>
      <c r="AD158" s="54"/>
      <c r="AE158" s="213">
        <f t="shared" si="54"/>
        <v>0</v>
      </c>
      <c r="AF158" s="54"/>
      <c r="AG158" s="54"/>
      <c r="AH158" s="213">
        <f t="shared" si="55"/>
        <v>0</v>
      </c>
      <c r="AI158" s="54"/>
      <c r="AJ158" s="54"/>
      <c r="AK158" s="213">
        <f t="shared" si="56"/>
        <v>0</v>
      </c>
      <c r="AL158" s="54"/>
      <c r="AM158" s="24">
        <f t="shared" si="57"/>
        <v>0</v>
      </c>
      <c r="AN158" s="54"/>
      <c r="AO158" s="54"/>
      <c r="AP158" s="213">
        <f t="shared" si="58"/>
        <v>0</v>
      </c>
      <c r="AQ158" s="54"/>
      <c r="AR158" s="54"/>
      <c r="AS158" s="213">
        <f t="shared" si="59"/>
        <v>0</v>
      </c>
      <c r="AT158" s="54"/>
      <c r="AU158" s="54"/>
      <c r="AV158" s="213">
        <f t="shared" si="60"/>
        <v>0</v>
      </c>
      <c r="AW158" s="54"/>
      <c r="AX158" s="54"/>
      <c r="AY158" s="213">
        <f t="shared" si="61"/>
        <v>0</v>
      </c>
      <c r="AZ158" s="54"/>
      <c r="BA158" s="24">
        <f t="shared" si="62"/>
        <v>0</v>
      </c>
      <c r="BB158" s="201"/>
      <c r="BC158" s="201"/>
      <c r="BD158" s="213">
        <f t="shared" si="63"/>
        <v>0</v>
      </c>
      <c r="BE158" s="201"/>
      <c r="BF158" s="201"/>
      <c r="BG158" s="213">
        <f t="shared" si="64"/>
        <v>0</v>
      </c>
      <c r="BH158" s="201"/>
      <c r="BI158" s="24">
        <f t="shared" si="65"/>
        <v>0</v>
      </c>
      <c r="BJ158" s="54"/>
      <c r="BK158" s="54"/>
      <c r="BL158" s="213">
        <f t="shared" si="66"/>
        <v>0</v>
      </c>
      <c r="BM158" s="54"/>
      <c r="BN158" s="54"/>
      <c r="BO158" s="213">
        <f t="shared" si="67"/>
        <v>0</v>
      </c>
      <c r="BP158" s="54"/>
      <c r="BQ158" s="25">
        <f t="shared" si="68"/>
        <v>0</v>
      </c>
      <c r="BR158" s="214"/>
      <c r="BS158" s="11" t="str">
        <f>IF(ISBLANK('ÁREA MEJORA COMPETENCIAL'!R158),"",(IF(ISERROR('ÁREA MEJORA COMPETENCIAL'!R158),"",('ÁREA MEJORA COMPETENCIAL'!X158)*3.3333333)))</f>
        <v/>
      </c>
      <c r="BT158" s="5" t="str">
        <f>IF(ISBLANK('ÁREA MEJORA COMPETENCIAL'!R158),"",(MROUND(BS158,4)))</f>
        <v/>
      </c>
      <c r="BU158" s="8" t="str">
        <f>(IF('ÁREA MEJORA COMPETENCIAL'!X158=21,70,IF('ÁREA MEJORA COMPETENCIAL'!X158=20,66,IF('ÁREA MEJORA COMPETENCIAL'!X158=19,63,IF('ÁREA MEJORA COMPETENCIAL'!X158&lt;=2,"",BT158)))))</f>
        <v/>
      </c>
      <c r="BV158" s="26">
        <f t="shared" si="69"/>
        <v>0</v>
      </c>
      <c r="BW158" s="69" t="str">
        <f>IF(ISBLANK('ÁREA MEJORA COMPETENCIAL'!R158),"",IF(BU158="","",BV158-BU158))</f>
        <v/>
      </c>
      <c r="BX158" s="224" t="str">
        <f>IF(ISBLANK('ÁREA MEJORA COMPETENCIAL'!R158),"",IF(BU158="","VER RESULTADOS",BV158/BU158))</f>
        <v/>
      </c>
      <c r="BY158" s="135"/>
    </row>
    <row r="159" spans="1:77" s="99" customFormat="1" ht="15" customHeight="1" x14ac:dyDescent="0.3">
      <c r="A159" s="400" t="str">
        <f>IF(ISBLANK('ÁREA MEJORA COMPETENCIAL'!A159),"",'ÁREA MEJORA COMPETENCIAL'!A159:B159)</f>
        <v/>
      </c>
      <c r="B159" s="400"/>
      <c r="C159" s="207" t="str">
        <f>IF(ISBLANK('ÁREA MEJORA COMPETENCIAL'!C159),"",'ÁREA MEJORA COMPETENCIAL'!C159)</f>
        <v/>
      </c>
      <c r="D159" s="16" t="str">
        <f>IF(ISBLANK('ÁREA MEJORA COMPETENCIAL'!D159),"",'ÁREA MEJORA COMPETENCIAL'!D159)</f>
        <v/>
      </c>
      <c r="E159" s="68"/>
      <c r="F159" s="206"/>
      <c r="G159" s="206"/>
      <c r="H159" s="54"/>
      <c r="I159" s="54"/>
      <c r="J159" s="54"/>
      <c r="K159" s="24">
        <f t="shared" ref="K159" si="70">SUM(F159:J159)</f>
        <v>0</v>
      </c>
      <c r="L159" s="54"/>
      <c r="M159" s="54"/>
      <c r="N159" s="213">
        <f t="shared" ref="N159" si="71">L159+M159</f>
        <v>0</v>
      </c>
      <c r="O159" s="54"/>
      <c r="P159" s="54"/>
      <c r="Q159" s="213">
        <f t="shared" ref="Q159" si="72">O159+P159</f>
        <v>0</v>
      </c>
      <c r="R159" s="54"/>
      <c r="S159" s="54"/>
      <c r="T159" s="213">
        <f t="shared" ref="T159" si="73">R159+S159</f>
        <v>0</v>
      </c>
      <c r="U159" s="54"/>
      <c r="V159" s="54"/>
      <c r="W159" s="213">
        <f t="shared" ref="W159" si="74">U159+V159</f>
        <v>0</v>
      </c>
      <c r="X159" s="54"/>
      <c r="Y159" s="24">
        <f t="shared" ref="Y159" si="75">SUM(N159,Q159,T159,W159,X159)</f>
        <v>0</v>
      </c>
      <c r="Z159" s="54"/>
      <c r="AA159" s="54"/>
      <c r="AB159" s="213">
        <f t="shared" ref="AB159" si="76">Z159+AA159</f>
        <v>0</v>
      </c>
      <c r="AC159" s="54"/>
      <c r="AD159" s="54"/>
      <c r="AE159" s="213">
        <f t="shared" ref="AE159" si="77">AC159+AD159</f>
        <v>0</v>
      </c>
      <c r="AF159" s="54"/>
      <c r="AG159" s="54"/>
      <c r="AH159" s="213">
        <f t="shared" ref="AH159" si="78">AF159+AG159</f>
        <v>0</v>
      </c>
      <c r="AI159" s="54"/>
      <c r="AJ159" s="54"/>
      <c r="AK159" s="213">
        <f t="shared" ref="AK159" si="79">AI159+AJ159</f>
        <v>0</v>
      </c>
      <c r="AL159" s="54"/>
      <c r="AM159" s="24">
        <f t="shared" ref="AM159" si="80">SUM(AB159,AE159,AH159,AK159,AL159)</f>
        <v>0</v>
      </c>
      <c r="AN159" s="54"/>
      <c r="AO159" s="54"/>
      <c r="AP159" s="213">
        <f t="shared" ref="AP159" si="81">AN159+AO159</f>
        <v>0</v>
      </c>
      <c r="AQ159" s="54"/>
      <c r="AR159" s="54"/>
      <c r="AS159" s="213">
        <f t="shared" ref="AS159" si="82">AQ159+AR159</f>
        <v>0</v>
      </c>
      <c r="AT159" s="54"/>
      <c r="AU159" s="54"/>
      <c r="AV159" s="213">
        <f t="shared" ref="AV159" si="83">AT159+AU159</f>
        <v>0</v>
      </c>
      <c r="AW159" s="54"/>
      <c r="AX159" s="54"/>
      <c r="AY159" s="213">
        <f t="shared" ref="AY159" si="84">AW159+AX159</f>
        <v>0</v>
      </c>
      <c r="AZ159" s="54"/>
      <c r="BA159" s="24">
        <f t="shared" ref="BA159" si="85">SUM(AP159,AS159,AV159,AY159,AZ159)</f>
        <v>0</v>
      </c>
      <c r="BB159" s="201"/>
      <c r="BC159" s="201"/>
      <c r="BD159" s="213">
        <f t="shared" ref="BD159" si="86">BB159+BC159</f>
        <v>0</v>
      </c>
      <c r="BE159" s="201"/>
      <c r="BF159" s="201"/>
      <c r="BG159" s="213">
        <f t="shared" ref="BG159" si="87">BE159+BF159</f>
        <v>0</v>
      </c>
      <c r="BH159" s="201"/>
      <c r="BI159" s="24">
        <f t="shared" ref="BI159" si="88">SUM(BD159,BG159,BH159)</f>
        <v>0</v>
      </c>
      <c r="BJ159" s="54"/>
      <c r="BK159" s="54"/>
      <c r="BL159" s="213">
        <f t="shared" ref="BL159" si="89">BJ159+BK159</f>
        <v>0</v>
      </c>
      <c r="BM159" s="54"/>
      <c r="BN159" s="54"/>
      <c r="BO159" s="213">
        <f t="shared" ref="BO159" si="90">BM159+BN159</f>
        <v>0</v>
      </c>
      <c r="BP159" s="54"/>
      <c r="BQ159" s="25">
        <f t="shared" ref="BQ159" si="91">SUM(BL159,BO159,BP159)</f>
        <v>0</v>
      </c>
      <c r="BR159" s="214"/>
      <c r="BS159" s="11" t="str">
        <f>IF(ISBLANK('ÁREA MEJORA COMPETENCIAL'!R159),"",(IF(ISERROR('ÁREA MEJORA COMPETENCIAL'!R159),"",('ÁREA MEJORA COMPETENCIAL'!X159)*3.3333333)))</f>
        <v/>
      </c>
      <c r="BT159" s="5" t="str">
        <f>IF(ISBLANK('ÁREA MEJORA COMPETENCIAL'!R159),"",(MROUND(BS159,4)))</f>
        <v/>
      </c>
      <c r="BU159" s="8" t="str">
        <f>(IF('ÁREA MEJORA COMPETENCIAL'!X159=21,70,IF('ÁREA MEJORA COMPETENCIAL'!X159=20,66,IF('ÁREA MEJORA COMPETENCIAL'!X159=19,63,IF('ÁREA MEJORA COMPETENCIAL'!X159&lt;=2,"",BT159)))))</f>
        <v/>
      </c>
      <c r="BV159" s="26">
        <f t="shared" si="69"/>
        <v>0</v>
      </c>
      <c r="BW159" s="69" t="str">
        <f>IF(ISBLANK('ÁREA MEJORA COMPETENCIAL'!R159),"",IF(BU159="","",BV159-BU159))</f>
        <v/>
      </c>
      <c r="BX159" s="224" t="str">
        <f>IF(ISBLANK('ÁREA MEJORA COMPETENCIAL'!R159),"",IF(BU159="","VER RESULTADOS",BV159/BU159))</f>
        <v/>
      </c>
      <c r="BY159" s="135"/>
    </row>
    <row r="160" spans="1:77" s="99" customFormat="1" ht="13.8" customHeight="1" x14ac:dyDescent="0.3">
      <c r="A160" s="400" t="str">
        <f>IF(ISBLANK('ÁREA MEJORA COMPETENCIAL'!A159),"",'ÁREA MEJORA COMPETENCIAL'!A159:B159)</f>
        <v/>
      </c>
      <c r="B160" s="400"/>
      <c r="C160" s="181" t="str">
        <f>IF(ISBLANK('ÁREA MEJORA COMPETENCIAL'!C159),"",'ÁREA MEJORA COMPETENCIAL'!C159)</f>
        <v/>
      </c>
      <c r="D160" s="16" t="str">
        <f>IF(ISBLANK('ÁREA MEJORA COMPETENCIAL'!D159),"",'ÁREA MEJORA COMPETENCIAL'!D159)</f>
        <v/>
      </c>
      <c r="E160" s="68"/>
      <c r="F160" s="205"/>
      <c r="G160" s="205"/>
      <c r="H160" s="54"/>
      <c r="I160" s="54"/>
      <c r="J160" s="54"/>
      <c r="K160" s="24">
        <f t="shared" si="47"/>
        <v>0</v>
      </c>
      <c r="L160" s="54"/>
      <c r="M160" s="54"/>
      <c r="N160" s="213">
        <f t="shared" si="48"/>
        <v>0</v>
      </c>
      <c r="O160" s="54"/>
      <c r="P160" s="54"/>
      <c r="Q160" s="213">
        <f t="shared" si="49"/>
        <v>0</v>
      </c>
      <c r="R160" s="54"/>
      <c r="S160" s="54"/>
      <c r="T160" s="213">
        <f t="shared" si="50"/>
        <v>0</v>
      </c>
      <c r="U160" s="54"/>
      <c r="V160" s="54"/>
      <c r="W160" s="213">
        <f t="shared" si="51"/>
        <v>0</v>
      </c>
      <c r="X160" s="54"/>
      <c r="Y160" s="24">
        <f t="shared" si="52"/>
        <v>0</v>
      </c>
      <c r="Z160" s="54"/>
      <c r="AA160" s="54"/>
      <c r="AB160" s="213">
        <f t="shared" si="53"/>
        <v>0</v>
      </c>
      <c r="AC160" s="54"/>
      <c r="AD160" s="54"/>
      <c r="AE160" s="213">
        <f t="shared" si="54"/>
        <v>0</v>
      </c>
      <c r="AF160" s="54"/>
      <c r="AG160" s="54"/>
      <c r="AH160" s="213">
        <f t="shared" si="55"/>
        <v>0</v>
      </c>
      <c r="AI160" s="54"/>
      <c r="AJ160" s="54"/>
      <c r="AK160" s="213">
        <f t="shared" si="56"/>
        <v>0</v>
      </c>
      <c r="AL160" s="54"/>
      <c r="AM160" s="24">
        <f t="shared" si="57"/>
        <v>0</v>
      </c>
      <c r="AN160" s="54"/>
      <c r="AO160" s="54"/>
      <c r="AP160" s="213">
        <f t="shared" si="58"/>
        <v>0</v>
      </c>
      <c r="AQ160" s="54"/>
      <c r="AR160" s="54"/>
      <c r="AS160" s="213">
        <f t="shared" si="59"/>
        <v>0</v>
      </c>
      <c r="AT160" s="54"/>
      <c r="AU160" s="54"/>
      <c r="AV160" s="213">
        <f t="shared" si="60"/>
        <v>0</v>
      </c>
      <c r="AW160" s="54"/>
      <c r="AX160" s="54"/>
      <c r="AY160" s="213">
        <f t="shared" si="61"/>
        <v>0</v>
      </c>
      <c r="AZ160" s="54"/>
      <c r="BA160" s="24">
        <f t="shared" si="62"/>
        <v>0</v>
      </c>
      <c r="BB160" s="201"/>
      <c r="BC160" s="201"/>
      <c r="BD160" s="213">
        <f t="shared" si="63"/>
        <v>0</v>
      </c>
      <c r="BE160" s="201"/>
      <c r="BF160" s="201"/>
      <c r="BG160" s="213">
        <f t="shared" si="64"/>
        <v>0</v>
      </c>
      <c r="BH160" s="201"/>
      <c r="BI160" s="24">
        <f t="shared" si="65"/>
        <v>0</v>
      </c>
      <c r="BJ160" s="54"/>
      <c r="BK160" s="54"/>
      <c r="BL160" s="213">
        <f t="shared" si="66"/>
        <v>0</v>
      </c>
      <c r="BM160" s="54"/>
      <c r="BN160" s="54"/>
      <c r="BO160" s="213">
        <f t="shared" si="67"/>
        <v>0</v>
      </c>
      <c r="BP160" s="54"/>
      <c r="BQ160" s="25">
        <f t="shared" si="68"/>
        <v>0</v>
      </c>
      <c r="BR160" s="214"/>
      <c r="BS160" s="11" t="str">
        <f>IF(ISBLANK('ÁREA MEJORA COMPETENCIAL'!R159),"",(IF(ISERROR('ÁREA MEJORA COMPETENCIAL'!R159),"",('ÁREA MEJORA COMPETENCIAL'!X159)*3.3333333)))</f>
        <v/>
      </c>
      <c r="BT160" s="5" t="str">
        <f>IF(ISBLANK('ÁREA MEJORA COMPETENCIAL'!R159),"",(MROUND(BS160,4)))</f>
        <v/>
      </c>
      <c r="BU160" s="8" t="str">
        <f>(IF('ÁREA MEJORA COMPETENCIAL'!X160=21,70,IF('ÁREA MEJORA COMPETENCIAL'!X160=20,66,IF('ÁREA MEJORA COMPETENCIAL'!X160=19,63,IF('ÁREA MEJORA COMPETENCIAL'!X160&lt;=2,"",BT160)))))</f>
        <v/>
      </c>
      <c r="BV160" s="26">
        <f t="shared" si="69"/>
        <v>0</v>
      </c>
      <c r="BW160" s="69" t="str">
        <f>IF(ISBLANK('ÁREA MEJORA COMPETENCIAL'!R160),"",IF(BU160="","",BV160-BU160))</f>
        <v/>
      </c>
      <c r="BX160" s="224" t="str">
        <f>IF(ISBLANK('ÁREA MEJORA COMPETENCIAL'!R160),"",IF(BU160="","VER RESULTADOS",BV160/BU160))</f>
        <v/>
      </c>
      <c r="BY160" s="135"/>
    </row>
    <row r="161" spans="1:77" s="99" customFormat="1" ht="15.6" customHeight="1" x14ac:dyDescent="0.3">
      <c r="A161" s="400" t="str">
        <f>IF(ISBLANK('ÁREA MEJORA COMPETENCIAL'!A160),"",'ÁREA MEJORA COMPETENCIAL'!A160:B160)</f>
        <v/>
      </c>
      <c r="B161" s="400"/>
      <c r="C161" s="181" t="str">
        <f>IF(ISBLANK('ÁREA MEJORA COMPETENCIAL'!C160),"",'ÁREA MEJORA COMPETENCIAL'!C160)</f>
        <v/>
      </c>
      <c r="D161" s="16" t="str">
        <f>IF(ISBLANK('ÁREA MEJORA COMPETENCIAL'!D160),"",'ÁREA MEJORA COMPETENCIAL'!D160)</f>
        <v/>
      </c>
      <c r="E161" s="68"/>
      <c r="F161" s="205"/>
      <c r="G161" s="205"/>
      <c r="H161" s="54"/>
      <c r="I161" s="54"/>
      <c r="J161" s="54"/>
      <c r="K161" s="24">
        <f t="shared" si="47"/>
        <v>0</v>
      </c>
      <c r="L161" s="54"/>
      <c r="M161" s="54"/>
      <c r="N161" s="213">
        <f t="shared" si="48"/>
        <v>0</v>
      </c>
      <c r="O161" s="54"/>
      <c r="P161" s="54"/>
      <c r="Q161" s="213">
        <f t="shared" si="49"/>
        <v>0</v>
      </c>
      <c r="R161" s="54"/>
      <c r="S161" s="54"/>
      <c r="T161" s="213">
        <f t="shared" si="50"/>
        <v>0</v>
      </c>
      <c r="U161" s="54"/>
      <c r="V161" s="54"/>
      <c r="W161" s="213">
        <f t="shared" si="51"/>
        <v>0</v>
      </c>
      <c r="X161" s="54"/>
      <c r="Y161" s="24">
        <f t="shared" si="52"/>
        <v>0</v>
      </c>
      <c r="Z161" s="54"/>
      <c r="AA161" s="54"/>
      <c r="AB161" s="213">
        <f t="shared" si="53"/>
        <v>0</v>
      </c>
      <c r="AC161" s="54"/>
      <c r="AD161" s="54"/>
      <c r="AE161" s="213">
        <f t="shared" si="54"/>
        <v>0</v>
      </c>
      <c r="AF161" s="54"/>
      <c r="AG161" s="54"/>
      <c r="AH161" s="213">
        <f t="shared" si="55"/>
        <v>0</v>
      </c>
      <c r="AI161" s="54"/>
      <c r="AJ161" s="54"/>
      <c r="AK161" s="213">
        <f t="shared" si="56"/>
        <v>0</v>
      </c>
      <c r="AL161" s="54"/>
      <c r="AM161" s="24">
        <f t="shared" si="57"/>
        <v>0</v>
      </c>
      <c r="AN161" s="54"/>
      <c r="AO161" s="54"/>
      <c r="AP161" s="213">
        <f t="shared" si="58"/>
        <v>0</v>
      </c>
      <c r="AQ161" s="54"/>
      <c r="AR161" s="54"/>
      <c r="AS161" s="213">
        <f t="shared" si="59"/>
        <v>0</v>
      </c>
      <c r="AT161" s="54"/>
      <c r="AU161" s="54"/>
      <c r="AV161" s="213">
        <f t="shared" si="60"/>
        <v>0</v>
      </c>
      <c r="AW161" s="54"/>
      <c r="AX161" s="54"/>
      <c r="AY161" s="213">
        <f t="shared" si="61"/>
        <v>0</v>
      </c>
      <c r="AZ161" s="54"/>
      <c r="BA161" s="24">
        <f t="shared" si="62"/>
        <v>0</v>
      </c>
      <c r="BB161" s="201"/>
      <c r="BC161" s="201"/>
      <c r="BD161" s="213">
        <f t="shared" si="63"/>
        <v>0</v>
      </c>
      <c r="BE161" s="201"/>
      <c r="BF161" s="201"/>
      <c r="BG161" s="213">
        <f t="shared" si="64"/>
        <v>0</v>
      </c>
      <c r="BH161" s="201"/>
      <c r="BI161" s="24">
        <f t="shared" si="65"/>
        <v>0</v>
      </c>
      <c r="BJ161" s="54"/>
      <c r="BK161" s="54"/>
      <c r="BL161" s="213">
        <f t="shared" si="66"/>
        <v>0</v>
      </c>
      <c r="BM161" s="54"/>
      <c r="BN161" s="54"/>
      <c r="BO161" s="213">
        <f t="shared" si="67"/>
        <v>0</v>
      </c>
      <c r="BP161" s="54"/>
      <c r="BQ161" s="25">
        <f t="shared" si="68"/>
        <v>0</v>
      </c>
      <c r="BR161" s="214"/>
      <c r="BS161" s="11" t="str">
        <f>IF(ISBLANK('ÁREA MEJORA COMPETENCIAL'!R160),"",(IF(ISERROR('ÁREA MEJORA COMPETENCIAL'!R160),"",('ÁREA MEJORA COMPETENCIAL'!X160)*3.3333333)))</f>
        <v/>
      </c>
      <c r="BT161" s="5" t="str">
        <f>IF(ISBLANK('ÁREA MEJORA COMPETENCIAL'!R160),"",(MROUND(BS161,4)))</f>
        <v/>
      </c>
      <c r="BU161" s="8" t="str">
        <f>(IF('ÁREA MEJORA COMPETENCIAL'!X161=21,70,IF('ÁREA MEJORA COMPETENCIAL'!X161=20,66,IF('ÁREA MEJORA COMPETENCIAL'!X161=19,63,IF('ÁREA MEJORA COMPETENCIAL'!X161&lt;=2,"",BT161)))))</f>
        <v/>
      </c>
      <c r="BV161" s="26">
        <f t="shared" si="69"/>
        <v>0</v>
      </c>
      <c r="BW161" s="69" t="str">
        <f>IF(ISBLANK('ÁREA MEJORA COMPETENCIAL'!R161),"",IF(BU161="","",BV161-BU161))</f>
        <v/>
      </c>
      <c r="BX161" s="224" t="str">
        <f>IF(ISBLANK('ÁREA MEJORA COMPETENCIAL'!R161),"",IF(BU161="","VER RESULTADOS",BV161/BU161))</f>
        <v/>
      </c>
      <c r="BY161" s="135"/>
    </row>
    <row r="162" spans="1:77" s="99" customFormat="1" ht="15.6" customHeight="1" x14ac:dyDescent="0.3">
      <c r="A162" s="400" t="str">
        <f>IF(ISBLANK('ÁREA MEJORA COMPETENCIAL'!A161),"",'ÁREA MEJORA COMPETENCIAL'!A161:B161)</f>
        <v/>
      </c>
      <c r="B162" s="400"/>
      <c r="C162" s="181" t="str">
        <f>IF(ISBLANK('ÁREA MEJORA COMPETENCIAL'!C161),"",'ÁREA MEJORA COMPETENCIAL'!C161)</f>
        <v/>
      </c>
      <c r="D162" s="16" t="str">
        <f>IF(ISBLANK('ÁREA MEJORA COMPETENCIAL'!D161),"",'ÁREA MEJORA COMPETENCIAL'!D161)</f>
        <v/>
      </c>
      <c r="E162" s="68"/>
      <c r="F162" s="205"/>
      <c r="G162" s="205"/>
      <c r="H162" s="54"/>
      <c r="I162" s="54"/>
      <c r="J162" s="54"/>
      <c r="K162" s="24">
        <f t="shared" si="47"/>
        <v>0</v>
      </c>
      <c r="L162" s="54"/>
      <c r="M162" s="54"/>
      <c r="N162" s="213">
        <f>L162+M162</f>
        <v>0</v>
      </c>
      <c r="O162" s="54"/>
      <c r="P162" s="54"/>
      <c r="Q162" s="213">
        <f>O162+P162</f>
        <v>0</v>
      </c>
      <c r="R162" s="54"/>
      <c r="S162" s="54"/>
      <c r="T162" s="213">
        <f>R162+S162</f>
        <v>0</v>
      </c>
      <c r="U162" s="54"/>
      <c r="V162" s="54"/>
      <c r="W162" s="213">
        <f>U162+V162</f>
        <v>0</v>
      </c>
      <c r="X162" s="54"/>
      <c r="Y162" s="24">
        <f t="shared" si="52"/>
        <v>0</v>
      </c>
      <c r="Z162" s="54"/>
      <c r="AA162" s="54"/>
      <c r="AB162" s="213">
        <f t="shared" si="53"/>
        <v>0</v>
      </c>
      <c r="AC162" s="54"/>
      <c r="AD162" s="54"/>
      <c r="AE162" s="213">
        <f t="shared" si="54"/>
        <v>0</v>
      </c>
      <c r="AF162" s="54"/>
      <c r="AG162" s="54"/>
      <c r="AH162" s="213">
        <f t="shared" si="55"/>
        <v>0</v>
      </c>
      <c r="AI162" s="54"/>
      <c r="AJ162" s="54"/>
      <c r="AK162" s="213">
        <f t="shared" si="56"/>
        <v>0</v>
      </c>
      <c r="AL162" s="54"/>
      <c r="AM162" s="24">
        <f t="shared" si="57"/>
        <v>0</v>
      </c>
      <c r="AN162" s="54"/>
      <c r="AO162" s="54"/>
      <c r="AP162" s="213">
        <f t="shared" si="58"/>
        <v>0</v>
      </c>
      <c r="AQ162" s="54"/>
      <c r="AR162" s="54"/>
      <c r="AS162" s="213">
        <f t="shared" si="59"/>
        <v>0</v>
      </c>
      <c r="AT162" s="54"/>
      <c r="AU162" s="54"/>
      <c r="AV162" s="213">
        <f t="shared" si="60"/>
        <v>0</v>
      </c>
      <c r="AW162" s="54"/>
      <c r="AX162" s="54"/>
      <c r="AY162" s="213">
        <f t="shared" si="61"/>
        <v>0</v>
      </c>
      <c r="AZ162" s="54"/>
      <c r="BA162" s="24">
        <f t="shared" si="62"/>
        <v>0</v>
      </c>
      <c r="BB162" s="201"/>
      <c r="BC162" s="201"/>
      <c r="BD162" s="213">
        <f t="shared" si="63"/>
        <v>0</v>
      </c>
      <c r="BE162" s="201"/>
      <c r="BF162" s="201"/>
      <c r="BG162" s="213">
        <f t="shared" si="64"/>
        <v>0</v>
      </c>
      <c r="BH162" s="201"/>
      <c r="BI162" s="24">
        <f t="shared" si="65"/>
        <v>0</v>
      </c>
      <c r="BJ162" s="54"/>
      <c r="BK162" s="54"/>
      <c r="BL162" s="213">
        <f t="shared" si="66"/>
        <v>0</v>
      </c>
      <c r="BM162" s="54"/>
      <c r="BN162" s="54"/>
      <c r="BO162" s="213">
        <f t="shared" si="67"/>
        <v>0</v>
      </c>
      <c r="BP162" s="54"/>
      <c r="BQ162" s="25">
        <f t="shared" si="68"/>
        <v>0</v>
      </c>
      <c r="BR162" s="214"/>
      <c r="BS162" s="11" t="str">
        <f>IF(ISBLANK('ÁREA MEJORA COMPETENCIAL'!R161),"",(IF(ISERROR('ÁREA MEJORA COMPETENCIAL'!R161),"",('ÁREA MEJORA COMPETENCIAL'!X161)*3.3333333)))</f>
        <v/>
      </c>
      <c r="BT162" s="5" t="str">
        <f>IF(ISBLANK('ÁREA MEJORA COMPETENCIAL'!R161),"",(MROUND(BS162,4)))</f>
        <v/>
      </c>
      <c r="BU162" s="8" t="str">
        <f>(IF('ÁREA MEJORA COMPETENCIAL'!X162=21,70,IF('ÁREA MEJORA COMPETENCIAL'!X162=20,66,IF('ÁREA MEJORA COMPETENCIAL'!X162=19,63,IF('ÁREA MEJORA COMPETENCIAL'!X162&lt;=2,"",BT162)))))</f>
        <v/>
      </c>
      <c r="BV162" s="26">
        <f t="shared" si="69"/>
        <v>0</v>
      </c>
      <c r="BW162" s="69" t="str">
        <f>IF(ISBLANK('ÁREA MEJORA COMPETENCIAL'!R162),"",IF(BU162="","",BV162-BU162))</f>
        <v/>
      </c>
      <c r="BX162" s="224" t="str">
        <f>IF(ISBLANK('ÁREA MEJORA COMPETENCIAL'!R162),"",IF(BU162="","VER RESULTADOS",BV162/BU162))</f>
        <v/>
      </c>
      <c r="BY162" s="135"/>
    </row>
    <row r="163" spans="1:77" s="99" customFormat="1" ht="21.6" customHeight="1" x14ac:dyDescent="0.3">
      <c r="A163" s="29"/>
      <c r="B163" s="29"/>
      <c r="C163" s="29"/>
      <c r="D163" s="29"/>
      <c r="E163" s="169"/>
      <c r="F163" s="168">
        <f t="shared" ref="F163:K163" si="92">COUNTIF(F10:F162,"&gt;0")</f>
        <v>0</v>
      </c>
      <c r="G163" s="168">
        <f t="shared" si="92"/>
        <v>0</v>
      </c>
      <c r="H163" s="168">
        <f t="shared" si="92"/>
        <v>0</v>
      </c>
      <c r="I163" s="168">
        <f t="shared" si="92"/>
        <v>0</v>
      </c>
      <c r="J163" s="168">
        <f t="shared" si="92"/>
        <v>0</v>
      </c>
      <c r="K163" s="168">
        <f t="shared" si="92"/>
        <v>0</v>
      </c>
      <c r="L163" s="398"/>
      <c r="M163" s="398"/>
      <c r="N163" s="168">
        <f>COUNTIF(N10:N162,"&gt;="&amp;L8)</f>
        <v>0</v>
      </c>
      <c r="O163" s="398"/>
      <c r="P163" s="398"/>
      <c r="Q163" s="168">
        <f>COUNTIF(Q10:Q162,"&gt;="&amp;O8)</f>
        <v>0</v>
      </c>
      <c r="R163" s="398"/>
      <c r="S163" s="398"/>
      <c r="T163" s="168">
        <f>COUNTIF(T10:T162,"&gt;="&amp;R8)</f>
        <v>0</v>
      </c>
      <c r="U163" s="398"/>
      <c r="V163" s="398"/>
      <c r="W163" s="168">
        <f>COUNTIF(W10:W162,"&gt;="&amp;U8)</f>
        <v>0</v>
      </c>
      <c r="X163" s="168">
        <f>COUNTIF(X10:X162,"&gt;0")</f>
        <v>0</v>
      </c>
      <c r="Y163" s="168">
        <f>COUNTIF(Y10:Y162,"&gt;0")</f>
        <v>0</v>
      </c>
      <c r="Z163" s="398"/>
      <c r="AA163" s="398"/>
      <c r="AB163" s="168">
        <f>COUNTIF(AB10:AB162,"&gt;="&amp;Z8)</f>
        <v>0</v>
      </c>
      <c r="AC163" s="398"/>
      <c r="AD163" s="398"/>
      <c r="AE163" s="168">
        <f>COUNTIF(AE10:AE162,"&gt;="&amp;AC8)</f>
        <v>0</v>
      </c>
      <c r="AF163" s="398"/>
      <c r="AG163" s="398"/>
      <c r="AH163" s="168">
        <f>COUNTIF(AH10:AH162,"&gt;="&amp;AF8)</f>
        <v>0</v>
      </c>
      <c r="AI163" s="398"/>
      <c r="AJ163" s="398"/>
      <c r="AK163" s="168">
        <f>COUNTIF(AK10:AK162,"&gt;="&amp;AI8)</f>
        <v>0</v>
      </c>
      <c r="AL163" s="168">
        <f>COUNTIF(AL10:AL162,"&gt;0")</f>
        <v>0</v>
      </c>
      <c r="AM163" s="168">
        <f t="shared" ref="AM163:BQ163" si="93">COUNTIF(AM10:AM162,"&gt;0")</f>
        <v>0</v>
      </c>
      <c r="AN163" s="398"/>
      <c r="AO163" s="398"/>
      <c r="AP163" s="168">
        <f>COUNTIF(AP10:AP162,"&gt;="&amp;AN8)</f>
        <v>0</v>
      </c>
      <c r="AQ163" s="398"/>
      <c r="AR163" s="398"/>
      <c r="AS163" s="168">
        <f>COUNTIF(AS10:AS162,"&gt;="&amp;AQ8)</f>
        <v>0</v>
      </c>
      <c r="AT163" s="398"/>
      <c r="AU163" s="398"/>
      <c r="AV163" s="168">
        <f>COUNTIF(AV10:AV162,"&gt;="&amp;AT8)</f>
        <v>0</v>
      </c>
      <c r="AW163" s="398"/>
      <c r="AX163" s="398"/>
      <c r="AY163" s="168">
        <f>COUNTIF(AY10:AY162,"&gt;="&amp;AW8)</f>
        <v>0</v>
      </c>
      <c r="AZ163" s="168">
        <f>COUNTIF(AZ10:AZ162,"&gt;0")</f>
        <v>0</v>
      </c>
      <c r="BA163" s="168">
        <f t="shared" si="93"/>
        <v>0</v>
      </c>
      <c r="BB163" s="398"/>
      <c r="BC163" s="398"/>
      <c r="BD163" s="168">
        <f>COUNTIF(BD10:BD162,"&gt;="&amp;BB8)</f>
        <v>0</v>
      </c>
      <c r="BE163" s="398"/>
      <c r="BF163" s="398"/>
      <c r="BG163" s="168">
        <f>COUNTIF(BG10:BG162,"&gt;="&amp;BE8)</f>
        <v>0</v>
      </c>
      <c r="BH163" s="168">
        <f>COUNTIF(BH10:BH162,"&gt;0")</f>
        <v>0</v>
      </c>
      <c r="BI163" s="168">
        <f t="shared" si="93"/>
        <v>0</v>
      </c>
      <c r="BJ163" s="398"/>
      <c r="BK163" s="398"/>
      <c r="BL163" s="168">
        <f>COUNTIF(BL10:BL162,"&gt;="&amp;BJ8)</f>
        <v>0</v>
      </c>
      <c r="BM163" s="398"/>
      <c r="BN163" s="398"/>
      <c r="BO163" s="168">
        <f>COUNTIF(BO10:BO162,"&gt;="&amp;BM8)</f>
        <v>0</v>
      </c>
      <c r="BP163" s="168">
        <f>COUNTIF(BP10:BP162,"&gt;0")</f>
        <v>0</v>
      </c>
      <c r="BQ163" s="168">
        <f t="shared" si="93"/>
        <v>0</v>
      </c>
      <c r="BR163" s="138"/>
      <c r="BS163" s="441">
        <f>COUNTIF(BW10:BW162,"&gt;=0")</f>
        <v>0</v>
      </c>
      <c r="BT163" s="442"/>
      <c r="BU163" s="442"/>
      <c r="BV163" s="442"/>
      <c r="BW163" s="442"/>
      <c r="BX163" s="443"/>
      <c r="BY163" s="135"/>
    </row>
    <row r="164" spans="1:77" s="99" customFormat="1" ht="15" customHeight="1" x14ac:dyDescent="0.3">
      <c r="A164" s="29"/>
      <c r="B164" s="29"/>
      <c r="C164" s="170"/>
      <c r="D164" s="171"/>
      <c r="E164" s="160"/>
      <c r="F164" s="163"/>
      <c r="G164" s="1"/>
      <c r="H164" s="1"/>
      <c r="I164" s="1"/>
      <c r="J164" s="1"/>
      <c r="K164" s="187" t="str">
        <f>IF(ISERROR(K163/'ÁREA MEJORA COMPETENCIAL'!C165),"0%",K163/'ÁREA MEJORA COMPETENCIAL'!C165)</f>
        <v>0%</v>
      </c>
      <c r="L164" s="1"/>
      <c r="M164" s="1"/>
      <c r="N164" s="1"/>
      <c r="O164" s="1"/>
      <c r="P164" s="1"/>
      <c r="Q164" s="1"/>
      <c r="R164" s="1"/>
      <c r="S164" s="1"/>
      <c r="T164" s="1"/>
      <c r="U164" s="1"/>
      <c r="V164" s="1"/>
      <c r="W164" s="1"/>
      <c r="X164" s="1"/>
      <c r="Y164" s="132" t="str">
        <f>IF(ISERROR(Y163/'ÁREA MEJORA COMPETENCIAL'!C165),"0%",Y163/'ÁREA MEJORA COMPETENCIAL'!C165)</f>
        <v>0%</v>
      </c>
      <c r="Z164" s="1"/>
      <c r="AA164" s="1"/>
      <c r="AB164" s="1"/>
      <c r="AC164" s="1"/>
      <c r="AD164" s="1"/>
      <c r="AE164" s="1"/>
      <c r="AF164" s="1"/>
      <c r="AG164" s="1"/>
      <c r="AH164" s="1"/>
      <c r="AI164" s="1"/>
      <c r="AJ164" s="1"/>
      <c r="AK164" s="1"/>
      <c r="AL164" s="1"/>
      <c r="AM164" s="132" t="str">
        <f>IF(ISERROR(AM163/'ÁREA MEJORA COMPETENCIAL'!C165),"0%",AM163/'ÁREA MEJORA COMPETENCIAL'!C165)</f>
        <v>0%</v>
      </c>
      <c r="AN164" s="1"/>
      <c r="AO164" s="1"/>
      <c r="AP164" s="1"/>
      <c r="AQ164" s="1"/>
      <c r="AR164" s="1"/>
      <c r="AS164" s="1"/>
      <c r="AT164" s="1"/>
      <c r="AU164" s="1"/>
      <c r="AV164" s="1"/>
      <c r="AW164" s="1"/>
      <c r="AX164" s="1"/>
      <c r="AY164" s="1"/>
      <c r="AZ164" s="1"/>
      <c r="BA164" s="132" t="str">
        <f>IF(ISERROR(BA163/'ÁREA MEJORA COMPETENCIAL'!C165),"0%",BA163/'ÁREA MEJORA COMPETENCIAL'!C165)</f>
        <v>0%</v>
      </c>
      <c r="BB164" s="172"/>
      <c r="BC164" s="172"/>
      <c r="BD164" s="172"/>
      <c r="BE164" s="172"/>
      <c r="BF164" s="172"/>
      <c r="BG164" s="172"/>
      <c r="BH164" s="172"/>
      <c r="BI164" s="132" t="str">
        <f>IF(ISERROR(BI163/'ÁREA MEJORA COMPETENCIAL'!C165),"0%",BI163/'ÁREA MEJORA COMPETENCIAL'!C165)</f>
        <v>0%</v>
      </c>
      <c r="BJ164" s="1"/>
      <c r="BK164" s="1"/>
      <c r="BL164" s="1"/>
      <c r="BM164" s="1"/>
      <c r="BN164" s="1"/>
      <c r="BO164" s="1"/>
      <c r="BP164" s="1"/>
      <c r="BQ164" s="132" t="str">
        <f>IF(ISERROR(BQ163/'ÁREA MEJORA COMPETENCIAL'!C165),"0%",BQ163/'ÁREA MEJORA COMPETENCIAL'!C165)</f>
        <v>0%</v>
      </c>
      <c r="BR164" s="139"/>
      <c r="BS164" s="394" t="str">
        <f>IF(ISERROR(BS163/'ÁREA MEJORA COMPETENCIAL'!C165),"0%",BS163/'ÁREA MEJORA COMPETENCIAL'!C165)</f>
        <v>0%</v>
      </c>
      <c r="BT164" s="394"/>
      <c r="BU164" s="394"/>
      <c r="BV164" s="394"/>
      <c r="BW164" s="394"/>
      <c r="BX164" s="394"/>
      <c r="BY164" s="136"/>
    </row>
    <row r="165" spans="1:77" s="99" customFormat="1" x14ac:dyDescent="0.3">
      <c r="A165" s="145"/>
      <c r="B165" s="145"/>
      <c r="C165" s="145"/>
      <c r="D165" s="145"/>
      <c r="E165" s="163"/>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63"/>
      <c r="AO165" s="163"/>
      <c r="AP165" s="163"/>
      <c r="AQ165" s="163"/>
      <c r="AR165" s="163"/>
      <c r="AS165" s="163"/>
      <c r="AT165" s="163"/>
      <c r="AU165" s="163"/>
      <c r="AV165" s="163"/>
      <c r="AW165" s="163"/>
      <c r="AX165" s="163"/>
      <c r="AY165" s="163"/>
      <c r="AZ165" s="145"/>
      <c r="BA165" s="145"/>
      <c r="BB165" s="145"/>
      <c r="BC165" s="145"/>
      <c r="BD165" s="145"/>
      <c r="BE165" s="145"/>
      <c r="BF165" s="145"/>
      <c r="BG165" s="145"/>
      <c r="BH165" s="145"/>
      <c r="BI165" s="145"/>
      <c r="BJ165" s="145"/>
      <c r="BK165" s="3"/>
      <c r="BL165" s="3"/>
      <c r="BM165" s="3"/>
      <c r="BN165" s="3"/>
      <c r="BO165" s="3"/>
      <c r="BP165" s="3"/>
      <c r="BQ165" s="3"/>
      <c r="BR165" s="3"/>
      <c r="BS165" s="3"/>
      <c r="BT165" s="3"/>
      <c r="BU165" s="3"/>
      <c r="BV165" s="3"/>
      <c r="BW165" s="3"/>
      <c r="BX165" s="3"/>
    </row>
    <row r="166" spans="1:77" s="99" customFormat="1" x14ac:dyDescent="0.3">
      <c r="A166" s="257" t="s">
        <v>55</v>
      </c>
      <c r="B166" s="257"/>
      <c r="C166" s="257"/>
      <c r="D166" s="257"/>
      <c r="E166" s="257"/>
      <c r="F166" s="257"/>
      <c r="G166" s="257"/>
      <c r="H166" s="257"/>
      <c r="I166" s="257"/>
      <c r="J166" s="257"/>
      <c r="K166" s="257"/>
      <c r="L166" s="257"/>
      <c r="M166" s="257"/>
      <c r="N166" s="257"/>
      <c r="O166" s="257"/>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3"/>
      <c r="BL166" s="3"/>
      <c r="BM166" s="3"/>
      <c r="BN166" s="3"/>
      <c r="BO166" s="3"/>
      <c r="BP166" s="3"/>
      <c r="BQ166" s="3"/>
      <c r="BR166" s="3"/>
      <c r="BS166" s="3"/>
      <c r="BT166" s="3"/>
      <c r="BU166" s="3"/>
      <c r="BV166" s="3"/>
      <c r="BW166" s="3"/>
      <c r="BX166" s="3"/>
    </row>
    <row r="167" spans="1:77" s="99" customFormat="1" ht="15.6" x14ac:dyDescent="0.3">
      <c r="A167" s="1"/>
      <c r="B167" s="1"/>
      <c r="C167" s="29"/>
      <c r="D167" s="29"/>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95"/>
    </row>
    <row r="168" spans="1:77" s="99" customForma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95"/>
    </row>
    <row r="169" spans="1:77" s="99" customForma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95"/>
    </row>
    <row r="170" spans="1:77" s="99" customFormat="1" x14ac:dyDescent="0.3">
      <c r="A170" s="95"/>
      <c r="B170" s="95"/>
      <c r="C170" s="95"/>
      <c r="D170" s="95"/>
      <c r="E170" s="95"/>
      <c r="F170" s="95"/>
      <c r="G170" s="95"/>
      <c r="H170" s="95"/>
      <c r="I170" s="95"/>
      <c r="J170" s="95"/>
      <c r="K170" s="95"/>
      <c r="L170" s="95"/>
      <c r="M170" s="95"/>
      <c r="N170" s="95"/>
      <c r="O170" s="95"/>
      <c r="P170" s="95"/>
      <c r="Q170" s="95"/>
      <c r="R170" s="95"/>
      <c r="S170" s="95"/>
      <c r="T170" s="95"/>
      <c r="U170" s="95"/>
      <c r="V170" s="95"/>
      <c r="W170" s="95"/>
      <c r="X170" s="95"/>
      <c r="Y170" s="95"/>
      <c r="Z170" s="95"/>
      <c r="AA170" s="95"/>
      <c r="AB170" s="95"/>
      <c r="AC170" s="95"/>
      <c r="AD170" s="95"/>
      <c r="AE170" s="95"/>
      <c r="AF170" s="95"/>
      <c r="AG170" s="95"/>
      <c r="AH170" s="95"/>
      <c r="AI170" s="95"/>
      <c r="AJ170" s="95"/>
      <c r="AK170" s="95"/>
      <c r="AL170" s="95"/>
      <c r="AM170" s="95"/>
      <c r="AN170" s="95"/>
      <c r="AO170" s="95"/>
      <c r="AP170" s="95"/>
      <c r="AQ170" s="95"/>
      <c r="AR170" s="95"/>
      <c r="AS170" s="95"/>
      <c r="AT170" s="95"/>
      <c r="AU170" s="95"/>
      <c r="AV170" s="95"/>
      <c r="AW170" s="95"/>
      <c r="AX170" s="95"/>
      <c r="AY170" s="95"/>
      <c r="AZ170" s="95"/>
      <c r="BA170" s="95"/>
      <c r="BB170" s="95"/>
      <c r="BC170" s="95"/>
      <c r="BD170" s="95"/>
      <c r="BE170" s="95"/>
      <c r="BF170" s="95"/>
      <c r="BG170" s="95"/>
      <c r="BH170" s="95"/>
      <c r="BI170" s="95"/>
      <c r="BJ170" s="95"/>
      <c r="BK170" s="95"/>
      <c r="BL170" s="95"/>
      <c r="BM170" s="95"/>
      <c r="BN170" s="95"/>
      <c r="BO170" s="95"/>
      <c r="BP170" s="95"/>
      <c r="BQ170" s="95"/>
      <c r="BR170" s="95"/>
      <c r="BS170" s="95"/>
      <c r="BT170" s="95"/>
      <c r="BU170" s="95"/>
      <c r="BV170" s="95"/>
      <c r="BW170" s="95"/>
      <c r="BX170" s="95"/>
      <c r="BY170" s="95"/>
    </row>
    <row r="171" spans="1:77" s="99" customFormat="1" x14ac:dyDescent="0.3">
      <c r="A171" s="95"/>
      <c r="B171" s="95"/>
      <c r="C171" s="95"/>
      <c r="D171" s="95"/>
      <c r="E171" s="95"/>
      <c r="F171" s="95"/>
      <c r="G171" s="95"/>
      <c r="H171" s="95"/>
      <c r="I171" s="95"/>
      <c r="J171" s="95"/>
      <c r="K171" s="95"/>
      <c r="L171" s="95"/>
      <c r="M171" s="95"/>
      <c r="N171" s="95"/>
      <c r="O171" s="95"/>
      <c r="P171" s="95"/>
      <c r="Q171" s="95"/>
      <c r="R171" s="95"/>
      <c r="S171" s="95"/>
      <c r="T171" s="95"/>
      <c r="U171" s="95"/>
      <c r="V171" s="95"/>
      <c r="W171" s="95"/>
      <c r="X171" s="95"/>
      <c r="Y171" s="95"/>
      <c r="Z171" s="95"/>
      <c r="AA171" s="95"/>
      <c r="AB171" s="95"/>
      <c r="AC171" s="95"/>
      <c r="AD171" s="95"/>
      <c r="AE171" s="95"/>
      <c r="AF171" s="95"/>
      <c r="AG171" s="95"/>
      <c r="AH171" s="95"/>
      <c r="AI171" s="95"/>
      <c r="AJ171" s="95"/>
      <c r="AK171" s="95"/>
      <c r="AL171" s="95"/>
      <c r="AM171" s="95"/>
      <c r="AN171" s="95"/>
      <c r="AO171" s="95"/>
      <c r="AP171" s="95"/>
      <c r="AQ171" s="95"/>
      <c r="AR171" s="95"/>
      <c r="AS171" s="95"/>
      <c r="AT171" s="95"/>
      <c r="AU171" s="95"/>
      <c r="AV171" s="95"/>
      <c r="AW171" s="95"/>
      <c r="AX171" s="95"/>
      <c r="AY171" s="95"/>
      <c r="AZ171" s="95"/>
      <c r="BA171" s="95"/>
      <c r="BB171" s="95"/>
      <c r="BC171" s="95"/>
      <c r="BD171" s="95"/>
      <c r="BE171" s="95"/>
      <c r="BF171" s="95"/>
      <c r="BG171" s="95"/>
      <c r="BH171" s="95"/>
      <c r="BI171" s="95"/>
      <c r="BJ171" s="95"/>
      <c r="BK171" s="95"/>
      <c r="BL171" s="95"/>
      <c r="BM171" s="95"/>
      <c r="BN171" s="95"/>
      <c r="BO171" s="95"/>
      <c r="BP171" s="95"/>
      <c r="BQ171" s="95"/>
      <c r="BR171" s="95"/>
      <c r="BS171" s="95"/>
      <c r="BT171" s="95"/>
      <c r="BU171" s="95"/>
      <c r="BV171" s="95"/>
      <c r="BW171" s="95"/>
      <c r="BX171" s="95"/>
      <c r="BY171" s="95"/>
    </row>
    <row r="172" spans="1:77" s="99" customFormat="1" x14ac:dyDescent="0.3">
      <c r="A172" s="95"/>
      <c r="B172" s="95"/>
      <c r="C172" s="95"/>
      <c r="D172" s="95"/>
      <c r="E172" s="95"/>
      <c r="F172" s="95"/>
      <c r="G172" s="95"/>
      <c r="H172" s="95"/>
      <c r="I172" s="95"/>
      <c r="J172" s="95"/>
      <c r="K172" s="95"/>
      <c r="L172" s="95"/>
      <c r="M172" s="95"/>
      <c r="N172" s="95"/>
      <c r="O172" s="95"/>
      <c r="P172" s="95"/>
      <c r="Q172" s="95"/>
      <c r="R172" s="95"/>
      <c r="S172" s="95"/>
      <c r="T172" s="95"/>
      <c r="U172" s="95"/>
      <c r="V172" s="95"/>
      <c r="W172" s="95"/>
      <c r="X172" s="95"/>
      <c r="Y172" s="95"/>
      <c r="Z172" s="95"/>
      <c r="AA172" s="95"/>
      <c r="AB172" s="95"/>
      <c r="AC172" s="95"/>
      <c r="AD172" s="95"/>
      <c r="AE172" s="95"/>
      <c r="AF172" s="95"/>
      <c r="AG172" s="95"/>
      <c r="AH172" s="95"/>
      <c r="AI172" s="95"/>
      <c r="AJ172" s="95"/>
      <c r="AK172" s="95"/>
      <c r="AL172" s="95"/>
      <c r="AM172" s="95"/>
      <c r="AN172" s="95"/>
      <c r="AO172" s="95"/>
      <c r="AP172" s="95"/>
      <c r="AQ172" s="95"/>
      <c r="AR172" s="95"/>
      <c r="AS172" s="95"/>
      <c r="AT172" s="95"/>
      <c r="AU172" s="95"/>
      <c r="AV172" s="95"/>
      <c r="AW172" s="95"/>
      <c r="AX172" s="95"/>
      <c r="AY172" s="95"/>
      <c r="AZ172" s="95"/>
      <c r="BA172" s="95"/>
      <c r="BB172" s="95"/>
      <c r="BC172" s="95"/>
      <c r="BD172" s="95"/>
      <c r="BE172" s="95"/>
      <c r="BF172" s="95"/>
      <c r="BG172" s="95"/>
      <c r="BH172" s="95"/>
      <c r="BI172" s="95"/>
      <c r="BJ172" s="95"/>
      <c r="BK172" s="95"/>
      <c r="BL172" s="95"/>
      <c r="BM172" s="95"/>
      <c r="BN172" s="95"/>
      <c r="BO172" s="95"/>
      <c r="BP172" s="95"/>
      <c r="BQ172" s="95"/>
      <c r="BR172" s="95"/>
      <c r="BS172" s="95"/>
      <c r="BT172" s="95"/>
      <c r="BU172" s="95"/>
      <c r="BV172" s="95"/>
      <c r="BW172" s="95"/>
      <c r="BX172" s="95"/>
      <c r="BY172" s="95"/>
    </row>
  </sheetData>
  <sheetProtection password="BAB9" sheet="1" objects="1" scenarios="1" selectLockedCells="1" sort="0" autoFilter="0"/>
  <protectedRanges>
    <protectedRange sqref="AZ167:BP167 BQ167:BY65602 BZ7:EO65602 B168:BP65602" name="Rango2"/>
    <protectedRange sqref="K3 H4:K4 G1:J1 B1:B3 B4:C6 I2:K2 I3 F2:G4 G5:K5 D1:E6" name="Rango2_8_2"/>
    <protectedRange sqref="B167 E167:AY167" name="Rango2_3"/>
    <protectedRange sqref="D163 B7 A163:B164 D9 C7:E8 A8:A9 E163:E164 B165:BY165 L166:BY166 BY6:BY164 B10:D162" name="Rango2_2"/>
    <protectedRange sqref="A9 D9" name="Rango1"/>
    <protectedRange sqref="BS163:BV164 BV7:BX7 F6:BQ6 BS6 BT7 F7:M7 N9 Q9 T9 W9 O7:P7 R7:S7 U7:V7 L8:W8 AB9 X7:AA7 AE9 AC7:AD7 AH9 AF7:AG7 AK9 AI7:AJ7 Z8:AK8 BR6:BR8 AP9 AL7:AO7 AS9 AQ7:AR7 AV9 AT7:AU7 AY9 AW7:AX7 AN8:AY8 BD9 AZ7:BC7 BG9 BE7:BF7 BL9 BH7:BK7 BO9 BM7:BN7 BP7:BQ7 BB8:BG8 BJ8:BO8 BU8:BW8 F10:BQ164 BU10:BV162" name="Rango2_1_1"/>
    <protectedRange sqref="C164" name="Rango2_3_1"/>
    <protectedRange sqref="D164" name="Rango2_4"/>
    <protectedRange sqref="B166:K166" name="Rango2_1_2"/>
  </protectedRanges>
  <mergeCells count="242">
    <mergeCell ref="BS163:BX163"/>
    <mergeCell ref="BS164:BX164"/>
    <mergeCell ref="A159:B159"/>
    <mergeCell ref="BQ7:BQ9"/>
    <mergeCell ref="AN7:AP7"/>
    <mergeCell ref="AO8:AP8"/>
    <mergeCell ref="AQ7:AS7"/>
    <mergeCell ref="AR8:AS8"/>
    <mergeCell ref="AT7:AV7"/>
    <mergeCell ref="AU8:AV8"/>
    <mergeCell ref="BP7:BP9"/>
    <mergeCell ref="AZ7:AZ9"/>
    <mergeCell ref="BB7:BD7"/>
    <mergeCell ref="AW163:AX163"/>
    <mergeCell ref="BB163:BC163"/>
    <mergeCell ref="BE163:BF163"/>
    <mergeCell ref="BJ163:BK163"/>
    <mergeCell ref="BM163:BN163"/>
    <mergeCell ref="BJ7:BL7"/>
    <mergeCell ref="BK8:BL8"/>
    <mergeCell ref="BM7:BO7"/>
    <mergeCell ref="BN8:BO8"/>
    <mergeCell ref="BH7:BH9"/>
    <mergeCell ref="BS8:BS9"/>
    <mergeCell ref="AQ163:AR163"/>
    <mergeCell ref="AT163:AU163"/>
    <mergeCell ref="A147:B147"/>
    <mergeCell ref="A148:B148"/>
    <mergeCell ref="A149:B149"/>
    <mergeCell ref="A150:B150"/>
    <mergeCell ref="A151:B151"/>
    <mergeCell ref="A152:B152"/>
    <mergeCell ref="A134:B134"/>
    <mergeCell ref="Z163:AA163"/>
    <mergeCell ref="AC163:AD163"/>
    <mergeCell ref="AF163:AG163"/>
    <mergeCell ref="AI163:AJ163"/>
    <mergeCell ref="AN163:AO163"/>
    <mergeCell ref="A141:B141"/>
    <mergeCell ref="A142:B142"/>
    <mergeCell ref="A143:B143"/>
    <mergeCell ref="A144:B144"/>
    <mergeCell ref="A145:B145"/>
    <mergeCell ref="A146:B146"/>
    <mergeCell ref="A135:B135"/>
    <mergeCell ref="A160:B160"/>
    <mergeCell ref="A161:B161"/>
    <mergeCell ref="A162:B162"/>
    <mergeCell ref="A123:B123"/>
    <mergeCell ref="A124:B124"/>
    <mergeCell ref="A138:B138"/>
    <mergeCell ref="A139:B139"/>
    <mergeCell ref="A140:B140"/>
    <mergeCell ref="A129:B129"/>
    <mergeCell ref="A130:B130"/>
    <mergeCell ref="A131:B131"/>
    <mergeCell ref="A132:B132"/>
    <mergeCell ref="A133:B133"/>
    <mergeCell ref="A136:B136"/>
    <mergeCell ref="A137:B137"/>
    <mergeCell ref="A125:B125"/>
    <mergeCell ref="A126:B126"/>
    <mergeCell ref="A127:B127"/>
    <mergeCell ref="A128:B128"/>
    <mergeCell ref="A117:B117"/>
    <mergeCell ref="A118:B118"/>
    <mergeCell ref="A119:B119"/>
    <mergeCell ref="A120:B120"/>
    <mergeCell ref="A121:B121"/>
    <mergeCell ref="A122:B122"/>
    <mergeCell ref="A111:B111"/>
    <mergeCell ref="A112:B112"/>
    <mergeCell ref="A113:B113"/>
    <mergeCell ref="A114:B114"/>
    <mergeCell ref="A115:B115"/>
    <mergeCell ref="A116:B116"/>
    <mergeCell ref="A153:B153"/>
    <mergeCell ref="A154:B154"/>
    <mergeCell ref="A155:B155"/>
    <mergeCell ref="A156:B156"/>
    <mergeCell ref="A157:B157"/>
    <mergeCell ref="A158:B158"/>
    <mergeCell ref="A98:B98"/>
    <mergeCell ref="A87:B87"/>
    <mergeCell ref="A88:B88"/>
    <mergeCell ref="A89:B89"/>
    <mergeCell ref="A90:B90"/>
    <mergeCell ref="A91:B91"/>
    <mergeCell ref="A92:B92"/>
    <mergeCell ref="A105:B105"/>
    <mergeCell ref="A106:B106"/>
    <mergeCell ref="A93:B93"/>
    <mergeCell ref="A94:B94"/>
    <mergeCell ref="A95:B95"/>
    <mergeCell ref="A96:B96"/>
    <mergeCell ref="A97:B97"/>
    <mergeCell ref="A107:B107"/>
    <mergeCell ref="A108:B108"/>
    <mergeCell ref="A109:B109"/>
    <mergeCell ref="A110:B110"/>
    <mergeCell ref="A99:B99"/>
    <mergeCell ref="A100:B100"/>
    <mergeCell ref="A101:B101"/>
    <mergeCell ref="A102:B102"/>
    <mergeCell ref="A103:B103"/>
    <mergeCell ref="A104:B104"/>
    <mergeCell ref="A81:B81"/>
    <mergeCell ref="A82:B82"/>
    <mergeCell ref="A83:B83"/>
    <mergeCell ref="A84:B84"/>
    <mergeCell ref="A85:B85"/>
    <mergeCell ref="A86:B86"/>
    <mergeCell ref="A79:B79"/>
    <mergeCell ref="A80:B80"/>
    <mergeCell ref="A62:B62"/>
    <mergeCell ref="A51:B51"/>
    <mergeCell ref="A52:B52"/>
    <mergeCell ref="A53:B53"/>
    <mergeCell ref="A54:B54"/>
    <mergeCell ref="A55:B55"/>
    <mergeCell ref="A56:B56"/>
    <mergeCell ref="A69:B69"/>
    <mergeCell ref="A70:B70"/>
    <mergeCell ref="A57:B57"/>
    <mergeCell ref="A58:B58"/>
    <mergeCell ref="A59:B59"/>
    <mergeCell ref="A60:B60"/>
    <mergeCell ref="A61:B61"/>
    <mergeCell ref="A71:B71"/>
    <mergeCell ref="A72:B72"/>
    <mergeCell ref="A73:B73"/>
    <mergeCell ref="A74:B74"/>
    <mergeCell ref="A68:B68"/>
    <mergeCell ref="A47:B47"/>
    <mergeCell ref="A48:B48"/>
    <mergeCell ref="A49:B49"/>
    <mergeCell ref="A50:B50"/>
    <mergeCell ref="A75:B75"/>
    <mergeCell ref="A76:B76"/>
    <mergeCell ref="A77:B77"/>
    <mergeCell ref="A78:B78"/>
    <mergeCell ref="C4:F4"/>
    <mergeCell ref="A17:B17"/>
    <mergeCell ref="A39:B39"/>
    <mergeCell ref="A40:B40"/>
    <mergeCell ref="A41:B41"/>
    <mergeCell ref="A42:B42"/>
    <mergeCell ref="A43:B43"/>
    <mergeCell ref="A44:B44"/>
    <mergeCell ref="A33:B33"/>
    <mergeCell ref="A34:B34"/>
    <mergeCell ref="A21:B21"/>
    <mergeCell ref="A22:B22"/>
    <mergeCell ref="A23:B23"/>
    <mergeCell ref="A24:B24"/>
    <mergeCell ref="A25:B25"/>
    <mergeCell ref="A18:B18"/>
    <mergeCell ref="BU8:BU9"/>
    <mergeCell ref="P8:Q8"/>
    <mergeCell ref="BC8:BD8"/>
    <mergeCell ref="BE7:BG7"/>
    <mergeCell ref="BI7:BI9"/>
    <mergeCell ref="A45:B45"/>
    <mergeCell ref="A46:B46"/>
    <mergeCell ref="A29:B29"/>
    <mergeCell ref="A30:B30"/>
    <mergeCell ref="A31:B31"/>
    <mergeCell ref="A32:B32"/>
    <mergeCell ref="A26:B26"/>
    <mergeCell ref="A20:B20"/>
    <mergeCell ref="AA8:AB8"/>
    <mergeCell ref="AC7:AE7"/>
    <mergeCell ref="AD8:AE8"/>
    <mergeCell ref="U7:W7"/>
    <mergeCell ref="BA7:BA9"/>
    <mergeCell ref="M8:N8"/>
    <mergeCell ref="A15:B15"/>
    <mergeCell ref="BS6:BX7"/>
    <mergeCell ref="BX8:BX9"/>
    <mergeCell ref="BJ6:BQ6"/>
    <mergeCell ref="AI7:AK7"/>
    <mergeCell ref="B1:I1"/>
    <mergeCell ref="B2:F2"/>
    <mergeCell ref="G2:I2"/>
    <mergeCell ref="C3:F3"/>
    <mergeCell ref="G3:I3"/>
    <mergeCell ref="F6:K6"/>
    <mergeCell ref="F5:BY5"/>
    <mergeCell ref="F7:F9"/>
    <mergeCell ref="G7:G9"/>
    <mergeCell ref="H7:H9"/>
    <mergeCell ref="I7:I9"/>
    <mergeCell ref="J7:J9"/>
    <mergeCell ref="K7:K9"/>
    <mergeCell ref="L7:N7"/>
    <mergeCell ref="O7:Q7"/>
    <mergeCell ref="R7:T7"/>
    <mergeCell ref="BV8:BV9"/>
    <mergeCell ref="BW8:BW9"/>
    <mergeCell ref="BT8:BT9"/>
    <mergeCell ref="AN6:BA6"/>
    <mergeCell ref="BB6:BI6"/>
    <mergeCell ref="L6:Y6"/>
    <mergeCell ref="Z6:AM6"/>
    <mergeCell ref="X7:X9"/>
    <mergeCell ref="AJ8:AK8"/>
    <mergeCell ref="AL7:AL9"/>
    <mergeCell ref="AM7:AM9"/>
    <mergeCell ref="BF8:BG8"/>
    <mergeCell ref="A8:D8"/>
    <mergeCell ref="AW7:AY7"/>
    <mergeCell ref="AX8:AY8"/>
    <mergeCell ref="AF7:AH7"/>
    <mergeCell ref="AG8:AH8"/>
    <mergeCell ref="S8:T8"/>
    <mergeCell ref="V8:W8"/>
    <mergeCell ref="Y7:Y9"/>
    <mergeCell ref="Z7:AB7"/>
    <mergeCell ref="A166:O166"/>
    <mergeCell ref="L163:M163"/>
    <mergeCell ref="O163:P163"/>
    <mergeCell ref="R163:S163"/>
    <mergeCell ref="U163:V163"/>
    <mergeCell ref="A9:B9"/>
    <mergeCell ref="A10:B10"/>
    <mergeCell ref="A11:B11"/>
    <mergeCell ref="A12:B12"/>
    <mergeCell ref="A13:B13"/>
    <mergeCell ref="A14:B14"/>
    <mergeCell ref="A35:B35"/>
    <mergeCell ref="A36:B36"/>
    <mergeCell ref="A37:B37"/>
    <mergeCell ref="A38:B38"/>
    <mergeCell ref="A27:B27"/>
    <mergeCell ref="A28:B28"/>
    <mergeCell ref="A16:B16"/>
    <mergeCell ref="A19:B19"/>
    <mergeCell ref="A63:B63"/>
    <mergeCell ref="A64:B64"/>
    <mergeCell ref="A65:B65"/>
    <mergeCell ref="A66:B66"/>
    <mergeCell ref="A67:B67"/>
  </mergeCells>
  <conditionalFormatting sqref="BU10:BU162">
    <cfRule type="cellIs" dxfId="27" priority="14" operator="lessThan">
      <formula>BT10</formula>
    </cfRule>
    <cfRule type="cellIs" dxfId="26" priority="15" operator="greaterThanOrEqual">
      <formula>BT10</formula>
    </cfRule>
  </conditionalFormatting>
  <conditionalFormatting sqref="BU10:BU162">
    <cfRule type="expression" dxfId="25" priority="1">
      <formula>WZR10=""</formula>
    </cfRule>
  </conditionalFormatting>
  <pageMargins left="0.7" right="0.7" top="0.75" bottom="0.75" header="0.3" footer="0.3"/>
  <pageSetup paperSize="9"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1714" r:id="rId4" name="Check Box 210">
              <controlPr defaultSize="0" autoFill="0" autoLine="0" autoPict="0">
                <anchor moveWithCells="1">
                  <from>
                    <xdr:col>11</xdr:col>
                    <xdr:colOff>556260</xdr:colOff>
                    <xdr:row>6</xdr:row>
                    <xdr:rowOff>60960</xdr:rowOff>
                  </from>
                  <to>
                    <xdr:col>13</xdr:col>
                    <xdr:colOff>251460</xdr:colOff>
                    <xdr:row>6</xdr:row>
                    <xdr:rowOff>266700</xdr:rowOff>
                  </to>
                </anchor>
              </controlPr>
            </control>
          </mc:Choice>
        </mc:AlternateContent>
        <mc:AlternateContent xmlns:mc="http://schemas.openxmlformats.org/markup-compatibility/2006">
          <mc:Choice Requires="x14">
            <control shapeId="21724" r:id="rId5" name="Check Box 220">
              <controlPr defaultSize="0" autoFill="0" autoLine="0" autoPict="0">
                <anchor moveWithCells="1">
                  <from>
                    <xdr:col>14</xdr:col>
                    <xdr:colOff>541020</xdr:colOff>
                    <xdr:row>6</xdr:row>
                    <xdr:rowOff>53340</xdr:rowOff>
                  </from>
                  <to>
                    <xdr:col>16</xdr:col>
                    <xdr:colOff>320040</xdr:colOff>
                    <xdr:row>6</xdr:row>
                    <xdr:rowOff>259080</xdr:rowOff>
                  </to>
                </anchor>
              </controlPr>
            </control>
          </mc:Choice>
        </mc:AlternateContent>
        <mc:AlternateContent xmlns:mc="http://schemas.openxmlformats.org/markup-compatibility/2006">
          <mc:Choice Requires="x14">
            <control shapeId="21726" r:id="rId6" name="Check Box 222">
              <controlPr defaultSize="0" autoFill="0" autoLine="0" autoPict="0">
                <anchor moveWithCells="1">
                  <from>
                    <xdr:col>17</xdr:col>
                    <xdr:colOff>495300</xdr:colOff>
                    <xdr:row>6</xdr:row>
                    <xdr:rowOff>53340</xdr:rowOff>
                  </from>
                  <to>
                    <xdr:col>19</xdr:col>
                    <xdr:colOff>342900</xdr:colOff>
                    <xdr:row>6</xdr:row>
                    <xdr:rowOff>259080</xdr:rowOff>
                  </to>
                </anchor>
              </controlPr>
            </control>
          </mc:Choice>
        </mc:AlternateContent>
        <mc:AlternateContent xmlns:mc="http://schemas.openxmlformats.org/markup-compatibility/2006">
          <mc:Choice Requires="x14">
            <control shapeId="21728" r:id="rId7" name="Check Box 224">
              <controlPr defaultSize="0" autoFill="0" autoLine="0" autoPict="0">
                <anchor moveWithCells="1">
                  <from>
                    <xdr:col>20</xdr:col>
                    <xdr:colOff>594360</xdr:colOff>
                    <xdr:row>6</xdr:row>
                    <xdr:rowOff>45720</xdr:rowOff>
                  </from>
                  <to>
                    <xdr:col>22</xdr:col>
                    <xdr:colOff>213360</xdr:colOff>
                    <xdr:row>6</xdr:row>
                    <xdr:rowOff>251460</xdr:rowOff>
                  </to>
                </anchor>
              </controlPr>
            </control>
          </mc:Choice>
        </mc:AlternateContent>
        <mc:AlternateContent xmlns:mc="http://schemas.openxmlformats.org/markup-compatibility/2006">
          <mc:Choice Requires="x14">
            <control shapeId="21730" r:id="rId8" name="Check Box 226">
              <controlPr defaultSize="0" autoFill="0" autoLine="0" autoPict="0">
                <anchor moveWithCells="1">
                  <from>
                    <xdr:col>25</xdr:col>
                    <xdr:colOff>662940</xdr:colOff>
                    <xdr:row>6</xdr:row>
                    <xdr:rowOff>38100</xdr:rowOff>
                  </from>
                  <to>
                    <xdr:col>27</xdr:col>
                    <xdr:colOff>190500</xdr:colOff>
                    <xdr:row>6</xdr:row>
                    <xdr:rowOff>243840</xdr:rowOff>
                  </to>
                </anchor>
              </controlPr>
            </control>
          </mc:Choice>
        </mc:AlternateContent>
        <mc:AlternateContent xmlns:mc="http://schemas.openxmlformats.org/markup-compatibility/2006">
          <mc:Choice Requires="x14">
            <control shapeId="21732" r:id="rId9" name="Check Box 228">
              <controlPr defaultSize="0" autoFill="0" autoLine="0" autoPict="0">
                <anchor moveWithCells="1">
                  <from>
                    <xdr:col>28</xdr:col>
                    <xdr:colOff>624840</xdr:colOff>
                    <xdr:row>6</xdr:row>
                    <xdr:rowOff>53340</xdr:rowOff>
                  </from>
                  <to>
                    <xdr:col>30</xdr:col>
                    <xdr:colOff>259080</xdr:colOff>
                    <xdr:row>6</xdr:row>
                    <xdr:rowOff>259080</xdr:rowOff>
                  </to>
                </anchor>
              </controlPr>
            </control>
          </mc:Choice>
        </mc:AlternateContent>
        <mc:AlternateContent xmlns:mc="http://schemas.openxmlformats.org/markup-compatibility/2006">
          <mc:Choice Requires="x14">
            <control shapeId="21734" r:id="rId10" name="Check Box 230">
              <controlPr defaultSize="0" autoFill="0" autoLine="0" autoPict="0">
                <anchor moveWithCells="1">
                  <from>
                    <xdr:col>31</xdr:col>
                    <xdr:colOff>754380</xdr:colOff>
                    <xdr:row>6</xdr:row>
                    <xdr:rowOff>45720</xdr:rowOff>
                  </from>
                  <to>
                    <xdr:col>33</xdr:col>
                    <xdr:colOff>251460</xdr:colOff>
                    <xdr:row>6</xdr:row>
                    <xdr:rowOff>251460</xdr:rowOff>
                  </to>
                </anchor>
              </controlPr>
            </control>
          </mc:Choice>
        </mc:AlternateContent>
        <mc:AlternateContent xmlns:mc="http://schemas.openxmlformats.org/markup-compatibility/2006">
          <mc:Choice Requires="x14">
            <control shapeId="21736" r:id="rId11" name="Check Box 232">
              <controlPr defaultSize="0" autoFill="0" autoLine="0" autoPict="0">
                <anchor moveWithCells="1">
                  <from>
                    <xdr:col>34</xdr:col>
                    <xdr:colOff>586740</xdr:colOff>
                    <xdr:row>6</xdr:row>
                    <xdr:rowOff>45720</xdr:rowOff>
                  </from>
                  <to>
                    <xdr:col>36</xdr:col>
                    <xdr:colOff>228600</xdr:colOff>
                    <xdr:row>6</xdr:row>
                    <xdr:rowOff>251460</xdr:rowOff>
                  </to>
                </anchor>
              </controlPr>
            </control>
          </mc:Choice>
        </mc:AlternateContent>
        <mc:AlternateContent xmlns:mc="http://schemas.openxmlformats.org/markup-compatibility/2006">
          <mc:Choice Requires="x14">
            <control shapeId="21738" r:id="rId12" name="Check Box 234">
              <controlPr defaultSize="0" autoFill="0" autoLine="0" autoPict="0">
                <anchor moveWithCells="1">
                  <from>
                    <xdr:col>39</xdr:col>
                    <xdr:colOff>586740</xdr:colOff>
                    <xdr:row>6</xdr:row>
                    <xdr:rowOff>45720</xdr:rowOff>
                  </from>
                  <to>
                    <xdr:col>41</xdr:col>
                    <xdr:colOff>297180</xdr:colOff>
                    <xdr:row>6</xdr:row>
                    <xdr:rowOff>251460</xdr:rowOff>
                  </to>
                </anchor>
              </controlPr>
            </control>
          </mc:Choice>
        </mc:AlternateContent>
        <mc:AlternateContent xmlns:mc="http://schemas.openxmlformats.org/markup-compatibility/2006">
          <mc:Choice Requires="x14">
            <control shapeId="21740" r:id="rId13" name="Check Box 236">
              <controlPr defaultSize="0" autoFill="0" autoLine="0" autoPict="0">
                <anchor moveWithCells="1">
                  <from>
                    <xdr:col>42</xdr:col>
                    <xdr:colOff>586740</xdr:colOff>
                    <xdr:row>6</xdr:row>
                    <xdr:rowOff>45720</xdr:rowOff>
                  </from>
                  <to>
                    <xdr:col>44</xdr:col>
                    <xdr:colOff>160020</xdr:colOff>
                    <xdr:row>6</xdr:row>
                    <xdr:rowOff>251460</xdr:rowOff>
                  </to>
                </anchor>
              </controlPr>
            </control>
          </mc:Choice>
        </mc:AlternateContent>
        <mc:AlternateContent xmlns:mc="http://schemas.openxmlformats.org/markup-compatibility/2006">
          <mc:Choice Requires="x14">
            <control shapeId="21742" r:id="rId14" name="Check Box 238">
              <controlPr defaultSize="0" autoFill="0" autoLine="0" autoPict="0">
                <anchor moveWithCells="1">
                  <from>
                    <xdr:col>45</xdr:col>
                    <xdr:colOff>586740</xdr:colOff>
                    <xdr:row>6</xdr:row>
                    <xdr:rowOff>45720</xdr:rowOff>
                  </from>
                  <to>
                    <xdr:col>47</xdr:col>
                    <xdr:colOff>243840</xdr:colOff>
                    <xdr:row>6</xdr:row>
                    <xdr:rowOff>251460</xdr:rowOff>
                  </to>
                </anchor>
              </controlPr>
            </control>
          </mc:Choice>
        </mc:AlternateContent>
        <mc:AlternateContent xmlns:mc="http://schemas.openxmlformats.org/markup-compatibility/2006">
          <mc:Choice Requires="x14">
            <control shapeId="21744" r:id="rId15" name="Check Box 240">
              <controlPr defaultSize="0" autoFill="0" autoLine="0" autoPict="0">
                <anchor moveWithCells="1">
                  <from>
                    <xdr:col>48</xdr:col>
                    <xdr:colOff>586740</xdr:colOff>
                    <xdr:row>6</xdr:row>
                    <xdr:rowOff>45720</xdr:rowOff>
                  </from>
                  <to>
                    <xdr:col>50</xdr:col>
                    <xdr:colOff>228600</xdr:colOff>
                    <xdr:row>6</xdr:row>
                    <xdr:rowOff>251460</xdr:rowOff>
                  </to>
                </anchor>
              </controlPr>
            </control>
          </mc:Choice>
        </mc:AlternateContent>
        <mc:AlternateContent xmlns:mc="http://schemas.openxmlformats.org/markup-compatibility/2006">
          <mc:Choice Requires="x14">
            <control shapeId="21746" r:id="rId16" name="Check Box 242">
              <controlPr defaultSize="0" autoFill="0" autoLine="0" autoPict="0">
                <anchor moveWithCells="1">
                  <from>
                    <xdr:col>53</xdr:col>
                    <xdr:colOff>586740</xdr:colOff>
                    <xdr:row>6</xdr:row>
                    <xdr:rowOff>45720</xdr:rowOff>
                  </from>
                  <to>
                    <xdr:col>55</xdr:col>
                    <xdr:colOff>198120</xdr:colOff>
                    <xdr:row>6</xdr:row>
                    <xdr:rowOff>251460</xdr:rowOff>
                  </to>
                </anchor>
              </controlPr>
            </control>
          </mc:Choice>
        </mc:AlternateContent>
        <mc:AlternateContent xmlns:mc="http://schemas.openxmlformats.org/markup-compatibility/2006">
          <mc:Choice Requires="x14">
            <control shapeId="21748" r:id="rId17" name="Check Box 244">
              <controlPr defaultSize="0" autoFill="0" autoLine="0" autoPict="0">
                <anchor moveWithCells="1">
                  <from>
                    <xdr:col>56</xdr:col>
                    <xdr:colOff>586740</xdr:colOff>
                    <xdr:row>6</xdr:row>
                    <xdr:rowOff>45720</xdr:rowOff>
                  </from>
                  <to>
                    <xdr:col>58</xdr:col>
                    <xdr:colOff>297180</xdr:colOff>
                    <xdr:row>6</xdr:row>
                    <xdr:rowOff>251460</xdr:rowOff>
                  </to>
                </anchor>
              </controlPr>
            </control>
          </mc:Choice>
        </mc:AlternateContent>
        <mc:AlternateContent xmlns:mc="http://schemas.openxmlformats.org/markup-compatibility/2006">
          <mc:Choice Requires="x14">
            <control shapeId="21750" r:id="rId18" name="Check Box 246">
              <controlPr defaultSize="0" autoFill="0" autoLine="0" autoPict="0">
                <anchor moveWithCells="1">
                  <from>
                    <xdr:col>61</xdr:col>
                    <xdr:colOff>586740</xdr:colOff>
                    <xdr:row>6</xdr:row>
                    <xdr:rowOff>45720</xdr:rowOff>
                  </from>
                  <to>
                    <xdr:col>63</xdr:col>
                    <xdr:colOff>403860</xdr:colOff>
                    <xdr:row>6</xdr:row>
                    <xdr:rowOff>251460</xdr:rowOff>
                  </to>
                </anchor>
              </controlPr>
            </control>
          </mc:Choice>
        </mc:AlternateContent>
        <mc:AlternateContent xmlns:mc="http://schemas.openxmlformats.org/markup-compatibility/2006">
          <mc:Choice Requires="x14">
            <control shapeId="21752" r:id="rId19" name="Check Box 248">
              <controlPr defaultSize="0" autoFill="0" autoLine="0" autoPict="0">
                <anchor moveWithCells="1">
                  <from>
                    <xdr:col>64</xdr:col>
                    <xdr:colOff>586740</xdr:colOff>
                    <xdr:row>6</xdr:row>
                    <xdr:rowOff>45720</xdr:rowOff>
                  </from>
                  <to>
                    <xdr:col>66</xdr:col>
                    <xdr:colOff>373380</xdr:colOff>
                    <xdr:row>6</xdr:row>
                    <xdr:rowOff>251460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sheetPr>
  <dimension ref="A1:AJ198"/>
  <sheetViews>
    <sheetView showGridLines="0" zoomScale="80" zoomScaleNormal="80" workbookViewId="0">
      <pane xSplit="5" ySplit="9" topLeftCell="J10" activePane="bottomRight" state="frozen"/>
      <selection activeCell="F11" sqref="F11"/>
      <selection pane="topRight" activeCell="F11" sqref="F11"/>
      <selection pane="bottomLeft" activeCell="F11" sqref="F11"/>
      <selection pane="bottomRight" activeCell="Y10" sqref="Y10"/>
    </sheetView>
  </sheetViews>
  <sheetFormatPr baseColWidth="10" defaultRowHeight="14.4" x14ac:dyDescent="0.3"/>
  <cols>
    <col min="1" max="1" width="1.88671875" style="95" customWidth="1"/>
    <col min="2" max="2" width="33" style="95" customWidth="1"/>
    <col min="3" max="4" width="19.88671875" style="95" customWidth="1"/>
    <col min="5" max="5" width="1.21875" style="95" customWidth="1"/>
    <col min="6" max="6" width="25.44140625" style="95" customWidth="1"/>
    <col min="7" max="7" width="28.109375" style="95" customWidth="1"/>
    <col min="8" max="8" width="27.109375" style="95" customWidth="1"/>
    <col min="9" max="10" width="22.21875" style="95" customWidth="1"/>
    <col min="11" max="11" width="22.21875" style="95" hidden="1" customWidth="1"/>
    <col min="12" max="12" width="22.21875" style="95" customWidth="1"/>
    <col min="13" max="15" width="22.21875" style="95" hidden="1" customWidth="1"/>
    <col min="16" max="16" width="28" style="95" customWidth="1"/>
    <col min="17" max="17" width="30.33203125" style="95" customWidth="1"/>
    <col min="18" max="19" width="21.6640625" style="95" hidden="1" customWidth="1"/>
    <col min="20" max="20" width="20.6640625" style="95" hidden="1" customWidth="1"/>
    <col min="21" max="21" width="14" style="95" hidden="1" customWidth="1"/>
    <col min="22" max="22" width="31.44140625" style="95" customWidth="1"/>
    <col min="23" max="23" width="28.44140625" style="95" customWidth="1"/>
    <col min="24" max="24" width="1.44140625" style="95" customWidth="1"/>
    <col min="25" max="25" width="13.6640625" style="95" customWidth="1"/>
    <col min="26" max="26" width="13.5546875" style="95" customWidth="1"/>
    <col min="27" max="27" width="14.21875" style="95" customWidth="1"/>
    <col min="28" max="28" width="13.21875" style="95" customWidth="1"/>
    <col min="29" max="29" width="14.88671875" style="95" customWidth="1"/>
    <col min="30" max="30" width="14.109375" style="95" customWidth="1"/>
    <col min="31" max="31" width="13.6640625" style="95" customWidth="1"/>
    <col min="32" max="32" width="13" style="95" customWidth="1"/>
    <col min="33" max="33" width="14.44140625" style="95" customWidth="1"/>
    <col min="34" max="34" width="16.21875" style="95" customWidth="1"/>
    <col min="35" max="35" width="1.44140625" style="95" customWidth="1"/>
    <col min="36" max="36" width="13" style="95" customWidth="1"/>
    <col min="37" max="16384" width="11.5546875" style="95"/>
  </cols>
  <sheetData>
    <row r="1" spans="1:36" s="97" customFormat="1" ht="54" customHeight="1" x14ac:dyDescent="0.3">
      <c r="A1" s="158"/>
      <c r="B1" s="365" t="s">
        <v>94</v>
      </c>
      <c r="C1" s="366"/>
      <c r="D1" s="366"/>
      <c r="E1" s="366"/>
      <c r="F1" s="366"/>
      <c r="G1" s="366"/>
      <c r="H1" s="366"/>
      <c r="I1" s="367"/>
      <c r="J1" s="79"/>
      <c r="K1" s="79"/>
      <c r="L1" s="79"/>
      <c r="M1" s="79"/>
      <c r="N1" s="79"/>
      <c r="O1" s="79"/>
      <c r="P1" s="31"/>
      <c r="Q1" s="31"/>
      <c r="R1" s="39"/>
      <c r="S1" s="39"/>
      <c r="T1" s="31"/>
      <c r="U1" s="30"/>
      <c r="V1" s="30"/>
      <c r="W1" s="30"/>
      <c r="X1" s="158"/>
    </row>
    <row r="2" spans="1:36" s="97" customFormat="1" ht="30" customHeight="1" x14ac:dyDescent="0.3">
      <c r="A2" s="158"/>
      <c r="B2" s="456" t="s">
        <v>74</v>
      </c>
      <c r="C2" s="449"/>
      <c r="D2" s="449"/>
      <c r="E2" s="449"/>
      <c r="F2" s="449"/>
      <c r="G2" s="449" t="s">
        <v>72</v>
      </c>
      <c r="H2" s="449"/>
      <c r="I2" s="468"/>
      <c r="J2" s="80"/>
      <c r="K2" s="80"/>
      <c r="L2" s="80"/>
      <c r="M2" s="80"/>
      <c r="N2" s="80"/>
      <c r="O2" s="80"/>
      <c r="P2" s="31"/>
      <c r="Q2" s="31"/>
      <c r="R2" s="39"/>
      <c r="S2" s="39"/>
      <c r="T2" s="31"/>
      <c r="U2" s="30"/>
      <c r="V2" s="30"/>
      <c r="W2" s="30"/>
      <c r="X2" s="158"/>
    </row>
    <row r="3" spans="1:36" s="97" customFormat="1" ht="21.75" customHeight="1" x14ac:dyDescent="0.3">
      <c r="A3" s="158"/>
      <c r="B3" s="77" t="s">
        <v>22</v>
      </c>
      <c r="C3" s="373" t="str">
        <f>IF(ISBLANK('ÁREA MEJORA COMPETENCIAL'!C3:F3),"",'ÁREA MEJORA COMPETENCIAL'!C3:F3)</f>
        <v/>
      </c>
      <c r="D3" s="374"/>
      <c r="E3" s="374"/>
      <c r="F3" s="375"/>
      <c r="G3" s="469" t="s">
        <v>23</v>
      </c>
      <c r="H3" s="469"/>
      <c r="I3" s="470"/>
      <c r="J3" s="81"/>
      <c r="K3" s="81"/>
      <c r="L3" s="81"/>
      <c r="M3" s="81"/>
      <c r="N3" s="81"/>
      <c r="O3" s="81"/>
      <c r="P3" s="31"/>
      <c r="Q3" s="31"/>
      <c r="R3" s="39"/>
      <c r="S3" s="39"/>
      <c r="T3" s="31"/>
      <c r="U3" s="30"/>
      <c r="V3" s="30"/>
      <c r="W3" s="30"/>
      <c r="X3" s="158"/>
    </row>
    <row r="4" spans="1:36" s="97" customFormat="1" ht="21.75" customHeight="1" thickBot="1" x14ac:dyDescent="0.35">
      <c r="A4" s="158"/>
      <c r="B4" s="78" t="s">
        <v>73</v>
      </c>
      <c r="C4" s="362" t="str">
        <f>IF(ISBLANK('ÁREA MEJORA COMPETENCIAL'!C4:F4),"",'ÁREA MEJORA COMPETENCIAL'!C4:F4)</f>
        <v/>
      </c>
      <c r="D4" s="363"/>
      <c r="E4" s="363"/>
      <c r="F4" s="364"/>
      <c r="G4" s="34" t="str">
        <f>'ÁREA MEJORA COMPETENCIAL'!G4</f>
        <v>FASE</v>
      </c>
      <c r="H4" s="35">
        <f>'ÁREA MEJORA COMPETENCIAL'!H4</f>
        <v>2024</v>
      </c>
      <c r="I4" s="159" t="str">
        <f>'ÁREA MEJORA COMPETENCIAL'!I4</f>
        <v>Nº</v>
      </c>
      <c r="J4" s="31"/>
      <c r="K4" s="31"/>
      <c r="L4" s="31"/>
      <c r="M4" s="31"/>
      <c r="N4" s="31"/>
      <c r="O4" s="31"/>
      <c r="P4" s="31"/>
      <c r="Q4" s="31"/>
      <c r="R4" s="39"/>
      <c r="S4" s="39"/>
      <c r="T4" s="31"/>
      <c r="U4" s="30"/>
      <c r="V4" s="30"/>
      <c r="W4" s="30"/>
      <c r="X4" s="158"/>
    </row>
    <row r="5" spans="1:36" s="97" customFormat="1" ht="21.75" hidden="1" customHeight="1" x14ac:dyDescent="0.3">
      <c r="A5" s="158"/>
      <c r="B5" s="210"/>
      <c r="C5" s="194"/>
      <c r="D5" s="194"/>
      <c r="E5" s="194"/>
      <c r="F5" s="194"/>
      <c r="G5" s="31"/>
      <c r="H5" s="39"/>
      <c r="I5" s="31"/>
      <c r="J5" s="31"/>
      <c r="K5" s="31"/>
      <c r="L5" s="31"/>
      <c r="M5" s="31"/>
      <c r="N5" s="31"/>
      <c r="O5" s="31"/>
      <c r="P5" s="31"/>
      <c r="Q5" s="31"/>
      <c r="R5" s="39"/>
      <c r="S5" s="39"/>
      <c r="T5" s="31"/>
      <c r="U5" s="30"/>
      <c r="V5" s="30"/>
      <c r="W5" s="30"/>
      <c r="X5" s="158"/>
    </row>
    <row r="6" spans="1:36" s="97" customFormat="1" ht="7.2" customHeight="1" x14ac:dyDescent="0.3">
      <c r="A6" s="158"/>
      <c r="B6" s="41"/>
      <c r="C6" s="84"/>
      <c r="D6" s="84"/>
      <c r="E6" s="84"/>
      <c r="F6" s="84"/>
      <c r="G6" s="84"/>
      <c r="H6" s="84"/>
      <c r="I6" s="84"/>
      <c r="J6" s="84"/>
      <c r="K6" s="84"/>
      <c r="L6" s="84"/>
      <c r="M6" s="84"/>
      <c r="N6" s="84"/>
      <c r="O6" s="84"/>
      <c r="P6" s="31"/>
      <c r="Q6" s="31"/>
      <c r="R6" s="39"/>
      <c r="S6" s="39"/>
      <c r="T6" s="31"/>
      <c r="U6" s="30"/>
      <c r="V6" s="30"/>
      <c r="W6" s="30"/>
      <c r="X6" s="158"/>
    </row>
    <row r="7" spans="1:36" ht="21.6" customHeight="1" x14ac:dyDescent="0.3">
      <c r="A7" s="474" t="s">
        <v>0</v>
      </c>
      <c r="B7" s="474"/>
      <c r="C7" s="474"/>
      <c r="D7" s="474"/>
      <c r="E7" s="74"/>
      <c r="F7" s="471" t="s">
        <v>56</v>
      </c>
      <c r="G7" s="472"/>
      <c r="H7" s="472"/>
      <c r="I7" s="472"/>
      <c r="J7" s="472"/>
      <c r="K7" s="472"/>
      <c r="L7" s="472"/>
      <c r="M7" s="473"/>
      <c r="N7" s="473"/>
      <c r="O7" s="473"/>
      <c r="P7" s="472"/>
      <c r="Q7" s="472"/>
      <c r="R7" s="472"/>
      <c r="S7" s="472"/>
      <c r="T7" s="472"/>
      <c r="U7" s="472"/>
      <c r="V7" s="208"/>
      <c r="W7" s="208"/>
      <c r="X7" s="72"/>
      <c r="Y7" s="475" t="s">
        <v>11</v>
      </c>
      <c r="Z7" s="476"/>
      <c r="AA7" s="476"/>
      <c r="AB7" s="476"/>
      <c r="AC7" s="476"/>
      <c r="AD7" s="476"/>
      <c r="AE7" s="476"/>
      <c r="AF7" s="476"/>
      <c r="AG7" s="476"/>
      <c r="AH7" s="477"/>
      <c r="AI7" s="463"/>
      <c r="AJ7" s="99"/>
    </row>
    <row r="8" spans="1:36" ht="26.4" customHeight="1" x14ac:dyDescent="0.3">
      <c r="A8" s="457" t="s">
        <v>2</v>
      </c>
      <c r="B8" s="458"/>
      <c r="C8" s="461" t="s">
        <v>3</v>
      </c>
      <c r="D8" s="461" t="s">
        <v>4</v>
      </c>
      <c r="E8" s="75"/>
      <c r="F8" s="450" t="s">
        <v>152</v>
      </c>
      <c r="G8" s="450" t="s">
        <v>106</v>
      </c>
      <c r="H8" s="450" t="s">
        <v>37</v>
      </c>
      <c r="I8" s="450" t="s">
        <v>38</v>
      </c>
      <c r="J8" s="450" t="s">
        <v>130</v>
      </c>
      <c r="K8" s="451" t="s">
        <v>135</v>
      </c>
      <c r="L8" s="450" t="s">
        <v>105</v>
      </c>
      <c r="M8" s="453" t="s">
        <v>127</v>
      </c>
      <c r="N8" s="453" t="s">
        <v>128</v>
      </c>
      <c r="O8" s="453" t="s">
        <v>129</v>
      </c>
      <c r="P8" s="449" t="s">
        <v>138</v>
      </c>
      <c r="Q8" s="449"/>
      <c r="R8" s="485" t="s">
        <v>133</v>
      </c>
      <c r="S8" s="485" t="s">
        <v>134</v>
      </c>
      <c r="T8" s="453" t="s">
        <v>100</v>
      </c>
      <c r="U8" s="453" t="s">
        <v>101</v>
      </c>
      <c r="V8" s="217" t="str">
        <f>IF(ISERROR(V163/'ÁREA MEJORA COMPETENCIAL'!C165),"0%",V163/'ÁREA MEJORA COMPETENCIAL'!C165)</f>
        <v>0%</v>
      </c>
      <c r="W8" s="481" t="s">
        <v>131</v>
      </c>
      <c r="X8" s="9"/>
      <c r="Y8" s="478"/>
      <c r="Z8" s="479"/>
      <c r="AA8" s="479"/>
      <c r="AB8" s="479"/>
      <c r="AC8" s="479"/>
      <c r="AD8" s="479"/>
      <c r="AE8" s="479"/>
      <c r="AF8" s="479"/>
      <c r="AG8" s="479"/>
      <c r="AH8" s="480"/>
      <c r="AI8" s="464"/>
      <c r="AJ8" s="99"/>
    </row>
    <row r="9" spans="1:36" ht="43.2" customHeight="1" x14ac:dyDescent="0.3">
      <c r="A9" s="459"/>
      <c r="B9" s="460"/>
      <c r="C9" s="462"/>
      <c r="D9" s="462"/>
      <c r="E9" s="75"/>
      <c r="F9" s="450"/>
      <c r="G9" s="450"/>
      <c r="H9" s="450"/>
      <c r="I9" s="450"/>
      <c r="J9" s="450"/>
      <c r="K9" s="452"/>
      <c r="L9" s="450"/>
      <c r="M9" s="453"/>
      <c r="N9" s="453"/>
      <c r="O9" s="453"/>
      <c r="P9" s="189" t="s">
        <v>124</v>
      </c>
      <c r="Q9" s="189" t="s">
        <v>126</v>
      </c>
      <c r="R9" s="485"/>
      <c r="S9" s="485"/>
      <c r="T9" s="453"/>
      <c r="U9" s="453"/>
      <c r="V9" s="212" t="s">
        <v>103</v>
      </c>
      <c r="W9" s="481"/>
      <c r="X9" s="9"/>
      <c r="Y9" s="17" t="s">
        <v>10</v>
      </c>
      <c r="Z9" s="17" t="s">
        <v>12</v>
      </c>
      <c r="AA9" s="17" t="s">
        <v>13</v>
      </c>
      <c r="AB9" s="17" t="s">
        <v>14</v>
      </c>
      <c r="AC9" s="17" t="s">
        <v>15</v>
      </c>
      <c r="AD9" s="17" t="s">
        <v>16</v>
      </c>
      <c r="AE9" s="17" t="s">
        <v>17</v>
      </c>
      <c r="AF9" s="17" t="s">
        <v>18</v>
      </c>
      <c r="AG9" s="17" t="s">
        <v>19</v>
      </c>
      <c r="AH9" s="17" t="s">
        <v>20</v>
      </c>
      <c r="AI9" s="464"/>
      <c r="AJ9" s="99"/>
    </row>
    <row r="10" spans="1:36" ht="18" customHeight="1" x14ac:dyDescent="0.3">
      <c r="A10" s="355" t="str">
        <f>IF(ISBLANK('ÁREA MEJORA COMPETENCIAL'!A10),"",'ÁREA MEJORA COMPETENCIAL'!A10:B10)</f>
        <v/>
      </c>
      <c r="B10" s="356"/>
      <c r="C10" s="85" t="str">
        <f>IF(ISBLANK('ÁREA MEJORA COMPETENCIAL'!C10),"",'ÁREA MEJORA COMPETENCIAL'!C10)</f>
        <v/>
      </c>
      <c r="D10" s="16" t="str">
        <f>IF(ISBLANK('ÁREA MEJORA COMPETENCIAL'!D10),"",'ÁREA MEJORA COMPETENCIAL'!D10)</f>
        <v/>
      </c>
      <c r="E10" s="76"/>
      <c r="F10" s="7" t="str">
        <f>IF(ISBLANK('ÁREA MEJORA COMPETENCIAL'!R10),"",IF('ÁREA MEJORA COMPETENCIAL'!CQ10="","",IF('ÁREA MEJORA COMPETENCIAL'!CQ10&gt;=0,"SI","NO")))</f>
        <v/>
      </c>
      <c r="G10" s="7" t="str">
        <f>IF(ISBLANK('ÁREA MEJORA COMPETENCIAL'!R10),"",IF('ÁREA MEJORA COMPETENCIAL'!CQ10="","",IF('ÁREA ACOMPAÑAMIENTO INT TÉC'!W10&gt;=0,"SI","NO")))</f>
        <v/>
      </c>
      <c r="H10" s="7" t="str">
        <f>IF(ISBLANK('ÁREA MEJORA COMPETENCIAL'!R10),"",IF('ÁREA MEJORA COMPETENCIAL'!CQ10="","",IF('ÁREA COMPLEMENTARIA'!BW10&gt;=0,"SI","NO")))</f>
        <v/>
      </c>
      <c r="I10" s="7" t="str">
        <f>IF('ÁREA MEJORA COMPETENCIAL'!CQ10="","",IF(ISBLANK('ÁREA MEJORA COMPETENCIAL'!R10),"",COUNTIF(F10:H10,"SI")))</f>
        <v/>
      </c>
      <c r="J10" s="7" t="str">
        <f>IF(ISBLANK('ÁREA MEJORA COMPETENCIAL'!R10),"",SUM('ÁREA MEJORA COMPETENCIAL'!CP10,'ÁREA ACOMPAÑAMIENTO INT TÉC'!V10,'ÁREA COMPLEMENTARIA'!BV10))</f>
        <v/>
      </c>
      <c r="K10" s="173" t="str">
        <f>IF(ISBLANK('ÁREA MEJORA COMPETENCIAL'!R10),"",(IF(T10=12,12,IF(T10=24,24,))))</f>
        <v/>
      </c>
      <c r="L10" s="174" t="str">
        <f>IF(ISBLANK('ÁREA MEJORA COMPETENCIAL'!R10),"",IF('ÁREA MEJORA COMPETENCIAL'!CO10="",(J10/K10),I10/3))</f>
        <v/>
      </c>
      <c r="M10" s="174" t="str">
        <f>IF(ISBLANK('ÁREA MEJORA COMPETENCIAL'!R10),"",IF('ÁREA MEJORA COMPETENCIAL'!CO10="","",(IF(AND(F10="NO",'ÁREA MEJORA COMPETENCIAL'!CR10&gt;=75%,'ÁREA ACOMPAÑAMIENTO INT TÉC'!X10&gt;=75%,'ÁREA COMPLEMENTARIA'!BX10&gt;=75%),"SI","NO"))))</f>
        <v/>
      </c>
      <c r="N10" s="174" t="str">
        <f>IF(ISBLANK('ÁREA MEJORA COMPETENCIAL'!R10),"",IF('ÁREA ACOMPAÑAMIENTO INT TÉC'!U10="","",(IF(AND(G10="NO",'ÁREA ACOMPAÑAMIENTO INT TÉC'!X10&gt;=75%,'ÁREA MEJORA COMPETENCIAL'!CR10&gt;=75%,'ÁREA COMPLEMENTARIA'!BX10&gt;=75%),"SI","NO"))))</f>
        <v/>
      </c>
      <c r="O10" s="174" t="str">
        <f>IF(ISBLANK('ÁREA MEJORA COMPETENCIAL'!R10),"",IF('ÁREA COMPLEMENTARIA'!BU10="","",(IF(AND(H10="NO",'ÁREA COMPLEMENTARIA'!BX10&gt;=75%,'ÁREA MEJORA COMPETENCIAL'!CR10&gt;=75%,'ÁREA ACOMPAÑAMIENTO INT TÉC'!X10&gt;=75%),"SI","NO"))))</f>
        <v/>
      </c>
      <c r="P10" s="7" t="str">
        <f>IF(AND(K10=12,J10&lt;12),"NO PARTICIPANTE","")</f>
        <v/>
      </c>
      <c r="Q10" s="7" t="str">
        <f>IF(AND(K10=24,J10&lt;24),"NO PARTICIPANTE","")</f>
        <v/>
      </c>
      <c r="R10" s="7" t="str">
        <f t="shared" ref="R10" si="0">IF(AND(K10=12,J10&gt;=12),"SI","")</f>
        <v/>
      </c>
      <c r="S10" s="7" t="str">
        <f t="shared" ref="S10" si="1">IF(AND(K10=24,J10&gt;=24),"SI","")</f>
        <v/>
      </c>
      <c r="T10" s="175" t="str">
        <f>IF(ISBLANK('ÁREA MEJORA COMPETENCIAL'!R10),"",(IF('ÁREA MEJORA COMPETENCIAL'!X10=1,12,IF('ÁREA MEJORA COMPETENCIAL'!X10=2,24))))</f>
        <v/>
      </c>
      <c r="U10" s="173" t="str">
        <f>IF(ISBLANK('ÁREA MEJORA COMPETENCIAL'!R10),"",SUM('ÁREA MEJORA COMPETENCIAL'!CO10,'ÁREA ACOMPAÑAMIENTO INT TÉC'!U10,'ÁREA COMPLEMENTARIA'!BU10))</f>
        <v/>
      </c>
      <c r="V10" s="216" t="str">
        <f>IF(ISBLANK('ÁREA MEJORA COMPETENCIAL'!R10),"",IF('ÁREA COMPLEMENTARIA'!BU10="","NO PROCEDE",IF(I10=3,"",IF(OR(M10="SI",N10="SI",O10="SI"),"SI","NO"))))</f>
        <v/>
      </c>
      <c r="W10" s="7" t="str">
        <f>IF(ISBLANK('ÁREA MEJORA COMPETENCIAL'!R10),"",IF(OR(I10=3,V10="SI",R10="SI",S10="SI"),"SI","NO"))</f>
        <v/>
      </c>
      <c r="X10" s="9"/>
      <c r="Y10" s="6"/>
      <c r="Z10" s="6"/>
      <c r="AA10" s="6"/>
      <c r="AB10" s="6"/>
      <c r="AC10" s="6"/>
      <c r="AD10" s="6"/>
      <c r="AE10" s="6"/>
      <c r="AF10" s="6"/>
      <c r="AG10" s="6"/>
      <c r="AH10" s="6"/>
      <c r="AI10" s="464"/>
      <c r="AJ10" s="99"/>
    </row>
    <row r="11" spans="1:36" ht="18" customHeight="1" x14ac:dyDescent="0.3">
      <c r="A11" s="355" t="str">
        <f>IF(ISBLANK('ÁREA MEJORA COMPETENCIAL'!A11),"",'ÁREA MEJORA COMPETENCIAL'!A11:B11)</f>
        <v/>
      </c>
      <c r="B11" s="356"/>
      <c r="C11" s="181" t="str">
        <f>IF(ISBLANK('ÁREA MEJORA COMPETENCIAL'!C11),"",'ÁREA MEJORA COMPETENCIAL'!C11)</f>
        <v/>
      </c>
      <c r="D11" s="16" t="str">
        <f>IF(ISBLANK('ÁREA MEJORA COMPETENCIAL'!D11),"",'ÁREA MEJORA COMPETENCIAL'!D11)</f>
        <v/>
      </c>
      <c r="E11" s="76"/>
      <c r="F11" s="7" t="str">
        <f>IF(ISBLANK('ÁREA MEJORA COMPETENCIAL'!R11),"",IF('ÁREA MEJORA COMPETENCIAL'!CQ11="","",IF('ÁREA MEJORA COMPETENCIAL'!CQ11&gt;=0,"SI","NO")))</f>
        <v/>
      </c>
      <c r="G11" s="7" t="str">
        <f>IF(ISBLANK('ÁREA MEJORA COMPETENCIAL'!R11),"",IF('ÁREA MEJORA COMPETENCIAL'!CQ11="","",IF('ÁREA ACOMPAÑAMIENTO INT TÉC'!W11&gt;=0,"SI","NO")))</f>
        <v/>
      </c>
      <c r="H11" s="7" t="str">
        <f>IF(ISBLANK('ÁREA MEJORA COMPETENCIAL'!R11),"",IF('ÁREA MEJORA COMPETENCIAL'!CQ11="","",IF('ÁREA COMPLEMENTARIA'!BW11&gt;=0,"SI","NO")))</f>
        <v/>
      </c>
      <c r="I11" s="7" t="str">
        <f>IF('ÁREA MEJORA COMPETENCIAL'!CQ11="","",IF(ISBLANK('ÁREA MEJORA COMPETENCIAL'!R11),"",COUNTIF(F11:H11,"SI")))</f>
        <v/>
      </c>
      <c r="J11" s="7" t="str">
        <f>IF(ISBLANK('ÁREA MEJORA COMPETENCIAL'!R11),"",SUM('ÁREA MEJORA COMPETENCIAL'!CP11,'ÁREA ACOMPAÑAMIENTO INT TÉC'!V11,'ÁREA COMPLEMENTARIA'!BV11))</f>
        <v/>
      </c>
      <c r="K11" s="173" t="str">
        <f>IF(ISBLANK('ÁREA MEJORA COMPETENCIAL'!R11),"",(IF(T11=12,12,IF(T11=24,24,))))</f>
        <v/>
      </c>
      <c r="L11" s="174" t="str">
        <f>IF(ISBLANK('ÁREA MEJORA COMPETENCIAL'!R11),"",IF('ÁREA MEJORA COMPETENCIAL'!CO11="",(J11/K11),I11/3))</f>
        <v/>
      </c>
      <c r="M11" s="174" t="str">
        <f>IF(ISBLANK('ÁREA MEJORA COMPETENCIAL'!R11),"",IF('ÁREA MEJORA COMPETENCIAL'!CO11="","",(IF(AND(F11="NO",'ÁREA MEJORA COMPETENCIAL'!CR11&gt;=75%,'ÁREA ACOMPAÑAMIENTO INT TÉC'!X11&gt;=75%,'ÁREA COMPLEMENTARIA'!BX11&gt;=75%),"SI","NO"))))</f>
        <v/>
      </c>
      <c r="N11" s="174" t="str">
        <f>IF(ISBLANK('ÁREA MEJORA COMPETENCIAL'!R11),"",IF('ÁREA ACOMPAÑAMIENTO INT TÉC'!U11="","",(IF(AND(G11="NO",'ÁREA ACOMPAÑAMIENTO INT TÉC'!X11&gt;=75%,'ÁREA MEJORA COMPETENCIAL'!CR11&gt;=75%,'ÁREA COMPLEMENTARIA'!BX11&gt;=75%),"SI","NO"))))</f>
        <v/>
      </c>
      <c r="O11" s="174" t="str">
        <f>IF(ISBLANK('ÁREA MEJORA COMPETENCIAL'!R11),"",IF('ÁREA COMPLEMENTARIA'!BU11="","",(IF(AND(H11="NO",'ÁREA COMPLEMENTARIA'!BX11&gt;=75%,'ÁREA MEJORA COMPETENCIAL'!CR11&gt;=75%,'ÁREA ACOMPAÑAMIENTO INT TÉC'!X11&gt;=75%),"SI","NO"))))</f>
        <v/>
      </c>
      <c r="P11" s="7" t="str">
        <f t="shared" ref="P11:P74" si="2">IF(AND(K11=12,J11&lt;12),"NO PARTICIPANTE","")</f>
        <v/>
      </c>
      <c r="Q11" s="7" t="str">
        <f t="shared" ref="Q11:Q74" si="3">IF(AND(K11=24,J11&lt;24),"NO PARTICIPANTE","")</f>
        <v/>
      </c>
      <c r="R11" s="7" t="str">
        <f t="shared" ref="R11:R74" si="4">IF(AND(K11=12,J11&gt;=12),"SI","")</f>
        <v/>
      </c>
      <c r="S11" s="7" t="str">
        <f t="shared" ref="S11:S74" si="5">IF(AND(K11=24,J11&gt;=24),"SI","")</f>
        <v/>
      </c>
      <c r="T11" s="175" t="str">
        <f>IF(ISBLANK('ÁREA MEJORA COMPETENCIAL'!R11),"",(IF('ÁREA MEJORA COMPETENCIAL'!X11=1,12,IF('ÁREA MEJORA COMPETENCIAL'!X11=2,24))))</f>
        <v/>
      </c>
      <c r="U11" s="173" t="str">
        <f>IF(ISBLANK('ÁREA MEJORA COMPETENCIAL'!R11),"",SUM('ÁREA MEJORA COMPETENCIAL'!CO11,'ÁREA ACOMPAÑAMIENTO INT TÉC'!U11,'ÁREA COMPLEMENTARIA'!BU11))</f>
        <v/>
      </c>
      <c r="V11" s="216" t="str">
        <f>IF(ISBLANK('ÁREA MEJORA COMPETENCIAL'!R11),"",IF('ÁREA COMPLEMENTARIA'!BU11="","NO PROCEDE",IF(I11=3,"",IF(OR(M11="SI",N11="SI",O11="SI"),"SI","NO"))))</f>
        <v/>
      </c>
      <c r="W11" s="7" t="str">
        <f>IF(ISBLANK('ÁREA MEJORA COMPETENCIAL'!R11),"",IF(OR(I11=3,V11="SI",R11="SI",S11="SI"),"SI","NO"))</f>
        <v/>
      </c>
      <c r="X11" s="9"/>
      <c r="Y11" s="6"/>
      <c r="Z11" s="6"/>
      <c r="AA11" s="6"/>
      <c r="AB11" s="6"/>
      <c r="AC11" s="6"/>
      <c r="AD11" s="6"/>
      <c r="AE11" s="6"/>
      <c r="AF11" s="6"/>
      <c r="AG11" s="6"/>
      <c r="AH11" s="6"/>
      <c r="AI11" s="464"/>
      <c r="AJ11" s="99"/>
    </row>
    <row r="12" spans="1:36" ht="18" customHeight="1" x14ac:dyDescent="0.3">
      <c r="A12" s="355" t="str">
        <f>IF(ISBLANK('ÁREA MEJORA COMPETENCIAL'!A12),"",'ÁREA MEJORA COMPETENCIAL'!A12:B12)</f>
        <v/>
      </c>
      <c r="B12" s="356"/>
      <c r="C12" s="181" t="str">
        <f>IF(ISBLANK('ÁREA MEJORA COMPETENCIAL'!C12),"",'ÁREA MEJORA COMPETENCIAL'!C12)</f>
        <v/>
      </c>
      <c r="D12" s="16" t="str">
        <f>IF(ISBLANK('ÁREA MEJORA COMPETENCIAL'!D12),"",'ÁREA MEJORA COMPETENCIAL'!D12)</f>
        <v/>
      </c>
      <c r="E12" s="76"/>
      <c r="F12" s="7" t="str">
        <f>IF(ISBLANK('ÁREA MEJORA COMPETENCIAL'!R12),"",IF('ÁREA MEJORA COMPETENCIAL'!CQ12="","",IF('ÁREA MEJORA COMPETENCIAL'!CQ12&gt;=0,"SI","NO")))</f>
        <v/>
      </c>
      <c r="G12" s="7" t="str">
        <f>IF(ISBLANK('ÁREA MEJORA COMPETENCIAL'!R12),"",IF('ÁREA MEJORA COMPETENCIAL'!CQ12="","",IF('ÁREA ACOMPAÑAMIENTO INT TÉC'!W12&gt;=0,"SI","NO")))</f>
        <v/>
      </c>
      <c r="H12" s="7" t="str">
        <f>IF(ISBLANK('ÁREA MEJORA COMPETENCIAL'!R12),"",IF('ÁREA MEJORA COMPETENCIAL'!CQ12="","",IF('ÁREA COMPLEMENTARIA'!BW12&gt;=0,"SI","NO")))</f>
        <v/>
      </c>
      <c r="I12" s="7" t="str">
        <f>IF('ÁREA MEJORA COMPETENCIAL'!CQ12="","",IF(ISBLANK('ÁREA MEJORA COMPETENCIAL'!R12),"",COUNTIF(F12:H12,"SI")))</f>
        <v/>
      </c>
      <c r="J12" s="7" t="str">
        <f>IF(ISBLANK('ÁREA MEJORA COMPETENCIAL'!R12),"",SUM('ÁREA MEJORA COMPETENCIAL'!CP12,'ÁREA ACOMPAÑAMIENTO INT TÉC'!V12,'ÁREA COMPLEMENTARIA'!BV12))</f>
        <v/>
      </c>
      <c r="K12" s="173" t="str">
        <f>IF(ISBLANK('ÁREA MEJORA COMPETENCIAL'!R12),"",(IF(T12=12,12,IF(T12=24,24,))))</f>
        <v/>
      </c>
      <c r="L12" s="174" t="str">
        <f>IF(ISBLANK('ÁREA MEJORA COMPETENCIAL'!R12),"",IF('ÁREA MEJORA COMPETENCIAL'!CO12="",(J12/K12),I12/3))</f>
        <v/>
      </c>
      <c r="M12" s="174" t="str">
        <f>IF(ISBLANK('ÁREA MEJORA COMPETENCIAL'!R12),"",IF('ÁREA MEJORA COMPETENCIAL'!CO12="","",(IF(AND(F12="NO",'ÁREA MEJORA COMPETENCIAL'!CR12&gt;=75%,'ÁREA ACOMPAÑAMIENTO INT TÉC'!X12&gt;=75%,'ÁREA COMPLEMENTARIA'!BX12&gt;=75%),"SI","NO"))))</f>
        <v/>
      </c>
      <c r="N12" s="174" t="str">
        <f>IF(ISBLANK('ÁREA MEJORA COMPETENCIAL'!R12),"",IF('ÁREA ACOMPAÑAMIENTO INT TÉC'!U12="","",(IF(AND(G12="NO",'ÁREA ACOMPAÑAMIENTO INT TÉC'!X12&gt;=75%,'ÁREA MEJORA COMPETENCIAL'!CR12&gt;=75%,'ÁREA COMPLEMENTARIA'!BX12&gt;=75%),"SI","NO"))))</f>
        <v/>
      </c>
      <c r="O12" s="174" t="str">
        <f>IF(ISBLANK('ÁREA MEJORA COMPETENCIAL'!R12),"",IF('ÁREA COMPLEMENTARIA'!BU12="","",(IF(AND(H12="NO",'ÁREA COMPLEMENTARIA'!BX12&gt;=75%,'ÁREA MEJORA COMPETENCIAL'!CR12&gt;=75%,'ÁREA ACOMPAÑAMIENTO INT TÉC'!X12&gt;=75%),"SI","NO"))))</f>
        <v/>
      </c>
      <c r="P12" s="7" t="str">
        <f t="shared" si="2"/>
        <v/>
      </c>
      <c r="Q12" s="7" t="str">
        <f t="shared" si="3"/>
        <v/>
      </c>
      <c r="R12" s="7" t="str">
        <f t="shared" si="4"/>
        <v/>
      </c>
      <c r="S12" s="7" t="str">
        <f t="shared" si="5"/>
        <v/>
      </c>
      <c r="T12" s="175" t="str">
        <f>IF(ISBLANK('ÁREA MEJORA COMPETENCIAL'!R12),"",(IF('ÁREA MEJORA COMPETENCIAL'!X12=1,12,IF('ÁREA MEJORA COMPETENCIAL'!X12=2,24))))</f>
        <v/>
      </c>
      <c r="U12" s="173" t="str">
        <f>IF(ISBLANK('ÁREA MEJORA COMPETENCIAL'!R12),"",SUM('ÁREA MEJORA COMPETENCIAL'!CO12,'ÁREA ACOMPAÑAMIENTO INT TÉC'!U12,'ÁREA COMPLEMENTARIA'!BU12))</f>
        <v/>
      </c>
      <c r="V12" s="216" t="str">
        <f>IF(ISBLANK('ÁREA MEJORA COMPETENCIAL'!R12),"",IF('ÁREA COMPLEMENTARIA'!BU12="","NO PROCEDE",IF(I12=3,"",IF(OR(M12="SI",N12="SI",O12="SI"),"SI","NO"))))</f>
        <v/>
      </c>
      <c r="W12" s="7" t="str">
        <f>IF(ISBLANK('ÁREA MEJORA COMPETENCIAL'!R12),"",IF(OR(I12=3,V12="SI",R12="SI",S12="SI"),"SI","NO"))</f>
        <v/>
      </c>
      <c r="X12" s="9"/>
      <c r="Y12" s="6"/>
      <c r="Z12" s="6"/>
      <c r="AA12" s="6"/>
      <c r="AB12" s="6"/>
      <c r="AC12" s="6"/>
      <c r="AD12" s="6"/>
      <c r="AE12" s="6"/>
      <c r="AF12" s="6"/>
      <c r="AG12" s="6"/>
      <c r="AH12" s="6"/>
      <c r="AI12" s="464"/>
      <c r="AJ12" s="99"/>
    </row>
    <row r="13" spans="1:36" ht="18" customHeight="1" x14ac:dyDescent="0.3">
      <c r="A13" s="355" t="str">
        <f>IF(ISBLANK('ÁREA MEJORA COMPETENCIAL'!A13),"",'ÁREA MEJORA COMPETENCIAL'!A13:B13)</f>
        <v/>
      </c>
      <c r="B13" s="356"/>
      <c r="C13" s="181" t="str">
        <f>IF(ISBLANK('ÁREA MEJORA COMPETENCIAL'!C13),"",'ÁREA MEJORA COMPETENCIAL'!C13)</f>
        <v/>
      </c>
      <c r="D13" s="16" t="str">
        <f>IF(ISBLANK('ÁREA MEJORA COMPETENCIAL'!D13),"",'ÁREA MEJORA COMPETENCIAL'!D13)</f>
        <v/>
      </c>
      <c r="E13" s="76"/>
      <c r="F13" s="7" t="str">
        <f>IF(ISBLANK('ÁREA MEJORA COMPETENCIAL'!R13),"",IF('ÁREA MEJORA COMPETENCIAL'!CQ13="","",IF('ÁREA MEJORA COMPETENCIAL'!CQ13&gt;=0,"SI","NO")))</f>
        <v/>
      </c>
      <c r="G13" s="7" t="str">
        <f>IF(ISBLANK('ÁREA MEJORA COMPETENCIAL'!R13),"",IF('ÁREA MEJORA COMPETENCIAL'!CQ13="","",IF('ÁREA ACOMPAÑAMIENTO INT TÉC'!W13&gt;=0,"SI","NO")))</f>
        <v/>
      </c>
      <c r="H13" s="7" t="str">
        <f>IF(ISBLANK('ÁREA MEJORA COMPETENCIAL'!R13),"",IF('ÁREA MEJORA COMPETENCIAL'!CQ13="","",IF('ÁREA COMPLEMENTARIA'!BW13&gt;=0,"SI","NO")))</f>
        <v/>
      </c>
      <c r="I13" s="7" t="str">
        <f>IF('ÁREA MEJORA COMPETENCIAL'!CQ13="","",IF(ISBLANK('ÁREA MEJORA COMPETENCIAL'!R13),"",COUNTIF(F13:H13,"SI")))</f>
        <v/>
      </c>
      <c r="J13" s="7" t="str">
        <f>IF(ISBLANK('ÁREA MEJORA COMPETENCIAL'!R13),"",SUM('ÁREA MEJORA COMPETENCIAL'!CP13,'ÁREA ACOMPAÑAMIENTO INT TÉC'!V13,'ÁREA COMPLEMENTARIA'!BV13))</f>
        <v/>
      </c>
      <c r="K13" s="173" t="str">
        <f>IF(ISBLANK('ÁREA MEJORA COMPETENCIAL'!R13),"",(IF(T13=12,12,IF(T13=24,24,))))</f>
        <v/>
      </c>
      <c r="L13" s="174" t="str">
        <f>IF(ISBLANK('ÁREA MEJORA COMPETENCIAL'!R13),"",IF('ÁREA MEJORA COMPETENCIAL'!CO13="",(J13/K13),I13/3))</f>
        <v/>
      </c>
      <c r="M13" s="174" t="str">
        <f>IF(ISBLANK('ÁREA MEJORA COMPETENCIAL'!R13),"",IF('ÁREA MEJORA COMPETENCIAL'!CO13="","",(IF(AND(F13="NO",'ÁREA MEJORA COMPETENCIAL'!CR13&gt;=75%,'ÁREA ACOMPAÑAMIENTO INT TÉC'!X13&gt;=75%,'ÁREA COMPLEMENTARIA'!BX13&gt;=75%),"SI","NO"))))</f>
        <v/>
      </c>
      <c r="N13" s="174" t="str">
        <f>IF(ISBLANK('ÁREA MEJORA COMPETENCIAL'!R13),"",IF('ÁREA ACOMPAÑAMIENTO INT TÉC'!U13="","",(IF(AND(G13="NO",'ÁREA ACOMPAÑAMIENTO INT TÉC'!X13&gt;=75%,'ÁREA MEJORA COMPETENCIAL'!CR13&gt;=75%,'ÁREA COMPLEMENTARIA'!BX13&gt;=75%),"SI","NO"))))</f>
        <v/>
      </c>
      <c r="O13" s="174" t="str">
        <f>IF(ISBLANK('ÁREA MEJORA COMPETENCIAL'!R13),"",IF('ÁREA COMPLEMENTARIA'!BU13="","",(IF(AND(H13="NO",'ÁREA COMPLEMENTARIA'!BX13&gt;=75%,'ÁREA MEJORA COMPETENCIAL'!CR13&gt;=75%,'ÁREA ACOMPAÑAMIENTO INT TÉC'!X13&gt;=75%),"SI","NO"))))</f>
        <v/>
      </c>
      <c r="P13" s="7" t="str">
        <f t="shared" si="2"/>
        <v/>
      </c>
      <c r="Q13" s="7" t="str">
        <f t="shared" si="3"/>
        <v/>
      </c>
      <c r="R13" s="7" t="str">
        <f t="shared" si="4"/>
        <v/>
      </c>
      <c r="S13" s="7" t="str">
        <f t="shared" si="5"/>
        <v/>
      </c>
      <c r="T13" s="175" t="str">
        <f>IF(ISBLANK('ÁREA MEJORA COMPETENCIAL'!R13),"",(IF('ÁREA MEJORA COMPETENCIAL'!X13=1,12,IF('ÁREA MEJORA COMPETENCIAL'!X13=2,24))))</f>
        <v/>
      </c>
      <c r="U13" s="173" t="str">
        <f>IF(ISBLANK('ÁREA MEJORA COMPETENCIAL'!R13),"",SUM('ÁREA MEJORA COMPETENCIAL'!CO13,'ÁREA ACOMPAÑAMIENTO INT TÉC'!U13,'ÁREA COMPLEMENTARIA'!BU13))</f>
        <v/>
      </c>
      <c r="V13" s="216" t="str">
        <f>IF(ISBLANK('ÁREA MEJORA COMPETENCIAL'!R13),"",IF('ÁREA COMPLEMENTARIA'!BU13="","NO PROCEDE",IF(I13=3,"",IF(OR(M13="SI",N13="SI",O13="SI"),"SI","NO"))))</f>
        <v/>
      </c>
      <c r="W13" s="7" t="str">
        <f>IF(ISBLANK('ÁREA MEJORA COMPETENCIAL'!R13),"",IF(OR(I13=3,V13="SI",R13="SI",S13="SI"),"SI","NO"))</f>
        <v/>
      </c>
      <c r="X13" s="9"/>
      <c r="Y13" s="6"/>
      <c r="Z13" s="6"/>
      <c r="AA13" s="6"/>
      <c r="AB13" s="6"/>
      <c r="AC13" s="6"/>
      <c r="AD13" s="6"/>
      <c r="AE13" s="6"/>
      <c r="AF13" s="6"/>
      <c r="AG13" s="6"/>
      <c r="AH13" s="6"/>
      <c r="AI13" s="464"/>
      <c r="AJ13" s="99"/>
    </row>
    <row r="14" spans="1:36" ht="18" customHeight="1" x14ac:dyDescent="0.3">
      <c r="A14" s="355" t="str">
        <f>IF(ISBLANK('ÁREA MEJORA COMPETENCIAL'!A14),"",'ÁREA MEJORA COMPETENCIAL'!A14:B14)</f>
        <v/>
      </c>
      <c r="B14" s="356"/>
      <c r="C14" s="181" t="str">
        <f>IF(ISBLANK('ÁREA MEJORA COMPETENCIAL'!C14),"",'ÁREA MEJORA COMPETENCIAL'!C14)</f>
        <v/>
      </c>
      <c r="D14" s="16" t="str">
        <f>IF(ISBLANK('ÁREA MEJORA COMPETENCIAL'!D14),"",'ÁREA MEJORA COMPETENCIAL'!D14)</f>
        <v/>
      </c>
      <c r="E14" s="76"/>
      <c r="F14" s="7" t="str">
        <f>IF(ISBLANK('ÁREA MEJORA COMPETENCIAL'!R14),"",IF('ÁREA MEJORA COMPETENCIAL'!CQ14="","",IF('ÁREA MEJORA COMPETENCIAL'!CQ14&gt;=0,"SI","NO")))</f>
        <v/>
      </c>
      <c r="G14" s="7" t="str">
        <f>IF(ISBLANK('ÁREA MEJORA COMPETENCIAL'!R14),"",IF('ÁREA MEJORA COMPETENCIAL'!CQ14="","",IF('ÁREA ACOMPAÑAMIENTO INT TÉC'!W14&gt;=0,"SI","NO")))</f>
        <v/>
      </c>
      <c r="H14" s="7" t="str">
        <f>IF(ISBLANK('ÁREA MEJORA COMPETENCIAL'!R14),"",IF('ÁREA MEJORA COMPETENCIAL'!CQ14="","",IF('ÁREA COMPLEMENTARIA'!BW14&gt;=0,"SI","NO")))</f>
        <v/>
      </c>
      <c r="I14" s="7" t="str">
        <f>IF('ÁREA MEJORA COMPETENCIAL'!CQ14="","",IF(ISBLANK('ÁREA MEJORA COMPETENCIAL'!R14),"",COUNTIF(F14:H14,"SI")))</f>
        <v/>
      </c>
      <c r="J14" s="7" t="str">
        <f>IF(ISBLANK('ÁREA MEJORA COMPETENCIAL'!R14),"",SUM('ÁREA MEJORA COMPETENCIAL'!CP14,'ÁREA ACOMPAÑAMIENTO INT TÉC'!V14,'ÁREA COMPLEMENTARIA'!BV14))</f>
        <v/>
      </c>
      <c r="K14" s="173" t="str">
        <f>IF(ISBLANK('ÁREA MEJORA COMPETENCIAL'!R14),"",(IF(T14=12,12,IF(T14=24,24,))))</f>
        <v/>
      </c>
      <c r="L14" s="174" t="str">
        <f>IF(ISBLANK('ÁREA MEJORA COMPETENCIAL'!R14),"",IF('ÁREA MEJORA COMPETENCIAL'!CO14="",(J14/K14),I14/3))</f>
        <v/>
      </c>
      <c r="M14" s="174" t="str">
        <f>IF(ISBLANK('ÁREA MEJORA COMPETENCIAL'!R14),"",IF('ÁREA MEJORA COMPETENCIAL'!CO14="","",(IF(AND(F14="NO",'ÁREA MEJORA COMPETENCIAL'!CR14&gt;=75%,'ÁREA ACOMPAÑAMIENTO INT TÉC'!X14&gt;=75%,'ÁREA COMPLEMENTARIA'!BX14&gt;=75%),"SI","NO"))))</f>
        <v/>
      </c>
      <c r="N14" s="174" t="str">
        <f>IF(ISBLANK('ÁREA MEJORA COMPETENCIAL'!R14),"",IF('ÁREA ACOMPAÑAMIENTO INT TÉC'!U14="","",(IF(AND(G14="NO",'ÁREA ACOMPAÑAMIENTO INT TÉC'!X14&gt;=75%,'ÁREA MEJORA COMPETENCIAL'!CR14&gt;=75%,'ÁREA COMPLEMENTARIA'!BX14&gt;=75%),"SI","NO"))))</f>
        <v/>
      </c>
      <c r="O14" s="174" t="str">
        <f>IF(ISBLANK('ÁREA MEJORA COMPETENCIAL'!R14),"",IF('ÁREA COMPLEMENTARIA'!BU14="","",(IF(AND(H14="NO",'ÁREA COMPLEMENTARIA'!BX14&gt;=75%,'ÁREA MEJORA COMPETENCIAL'!CR14&gt;=75%,'ÁREA ACOMPAÑAMIENTO INT TÉC'!X14&gt;=75%),"SI","NO"))))</f>
        <v/>
      </c>
      <c r="P14" s="7" t="str">
        <f t="shared" si="2"/>
        <v/>
      </c>
      <c r="Q14" s="7" t="str">
        <f t="shared" si="3"/>
        <v/>
      </c>
      <c r="R14" s="7" t="str">
        <f t="shared" si="4"/>
        <v/>
      </c>
      <c r="S14" s="7" t="str">
        <f t="shared" si="5"/>
        <v/>
      </c>
      <c r="T14" s="175" t="str">
        <f>IF(ISBLANK('ÁREA MEJORA COMPETENCIAL'!R14),"",(IF('ÁREA MEJORA COMPETENCIAL'!X14=1,12,IF('ÁREA MEJORA COMPETENCIAL'!X14=2,24))))</f>
        <v/>
      </c>
      <c r="U14" s="173" t="str">
        <f>IF(ISBLANK('ÁREA MEJORA COMPETENCIAL'!R14),"",SUM('ÁREA MEJORA COMPETENCIAL'!CO14,'ÁREA ACOMPAÑAMIENTO INT TÉC'!U14,'ÁREA COMPLEMENTARIA'!BU14))</f>
        <v/>
      </c>
      <c r="V14" s="216" t="str">
        <f>IF(ISBLANK('ÁREA MEJORA COMPETENCIAL'!R14),"",IF('ÁREA COMPLEMENTARIA'!BU14="","NO PROCEDE",IF(I14=3,"",IF(OR(M14="SI",N14="SI",O14="SI"),"SI","NO"))))</f>
        <v/>
      </c>
      <c r="W14" s="7" t="str">
        <f>IF(ISBLANK('ÁREA MEJORA COMPETENCIAL'!R14),"",IF(OR(I14=3,V14="SI",R14="SI",S14="SI"),"SI","NO"))</f>
        <v/>
      </c>
      <c r="X14" s="9"/>
      <c r="Y14" s="6"/>
      <c r="Z14" s="6"/>
      <c r="AA14" s="6"/>
      <c r="AB14" s="6"/>
      <c r="AC14" s="6"/>
      <c r="AD14" s="6"/>
      <c r="AE14" s="6"/>
      <c r="AF14" s="6"/>
      <c r="AG14" s="6"/>
      <c r="AH14" s="6"/>
      <c r="AI14" s="464"/>
      <c r="AJ14" s="99"/>
    </row>
    <row r="15" spans="1:36" ht="18" customHeight="1" x14ac:dyDescent="0.3">
      <c r="A15" s="355" t="str">
        <f>IF(ISBLANK('ÁREA MEJORA COMPETENCIAL'!A15),"",'ÁREA MEJORA COMPETENCIAL'!A15:B15)</f>
        <v/>
      </c>
      <c r="B15" s="356"/>
      <c r="C15" s="181" t="str">
        <f>IF(ISBLANK('ÁREA MEJORA COMPETENCIAL'!C15),"",'ÁREA MEJORA COMPETENCIAL'!C15)</f>
        <v/>
      </c>
      <c r="D15" s="16" t="str">
        <f>IF(ISBLANK('ÁREA MEJORA COMPETENCIAL'!D15),"",'ÁREA MEJORA COMPETENCIAL'!D15)</f>
        <v/>
      </c>
      <c r="E15" s="76"/>
      <c r="F15" s="7" t="str">
        <f>IF(ISBLANK('ÁREA MEJORA COMPETENCIAL'!R15),"",IF('ÁREA MEJORA COMPETENCIAL'!CQ15="","",IF('ÁREA MEJORA COMPETENCIAL'!CQ15&gt;=0,"SI","NO")))</f>
        <v/>
      </c>
      <c r="G15" s="7" t="str">
        <f>IF(ISBLANK('ÁREA MEJORA COMPETENCIAL'!R15),"",IF('ÁREA MEJORA COMPETENCIAL'!CQ15="","",IF('ÁREA ACOMPAÑAMIENTO INT TÉC'!W15&gt;=0,"SI","NO")))</f>
        <v/>
      </c>
      <c r="H15" s="7" t="str">
        <f>IF(ISBLANK('ÁREA MEJORA COMPETENCIAL'!R15),"",IF('ÁREA MEJORA COMPETENCIAL'!CQ15="","",IF('ÁREA COMPLEMENTARIA'!BW15&gt;=0,"SI","NO")))</f>
        <v/>
      </c>
      <c r="I15" s="7" t="str">
        <f>IF('ÁREA MEJORA COMPETENCIAL'!CQ15="","",IF(ISBLANK('ÁREA MEJORA COMPETENCIAL'!R15),"",COUNTIF(F15:H15,"SI")))</f>
        <v/>
      </c>
      <c r="J15" s="7" t="str">
        <f>IF(ISBLANK('ÁREA MEJORA COMPETENCIAL'!R15),"",SUM('ÁREA MEJORA COMPETENCIAL'!CP15,'ÁREA ACOMPAÑAMIENTO INT TÉC'!V15,'ÁREA COMPLEMENTARIA'!BV15))</f>
        <v/>
      </c>
      <c r="K15" s="173" t="str">
        <f>IF(ISBLANK('ÁREA MEJORA COMPETENCIAL'!R15),"",(IF(T15=12,12,IF(T15=24,24,))))</f>
        <v/>
      </c>
      <c r="L15" s="174" t="str">
        <f>IF(ISBLANK('ÁREA MEJORA COMPETENCIAL'!R15),"",IF('ÁREA MEJORA COMPETENCIAL'!CO15="",(J15/K15),I15/3))</f>
        <v/>
      </c>
      <c r="M15" s="174" t="str">
        <f>IF(ISBLANK('ÁREA MEJORA COMPETENCIAL'!R15),"",IF('ÁREA MEJORA COMPETENCIAL'!CO15="","",(IF(AND(F15="NO",'ÁREA MEJORA COMPETENCIAL'!CR15&gt;=75%,'ÁREA ACOMPAÑAMIENTO INT TÉC'!X15&gt;=75%,'ÁREA COMPLEMENTARIA'!BX15&gt;=75%),"SI","NO"))))</f>
        <v/>
      </c>
      <c r="N15" s="174" t="str">
        <f>IF(ISBLANK('ÁREA MEJORA COMPETENCIAL'!R15),"",IF('ÁREA ACOMPAÑAMIENTO INT TÉC'!U15="","",(IF(AND(G15="NO",'ÁREA ACOMPAÑAMIENTO INT TÉC'!X15&gt;=75%,'ÁREA MEJORA COMPETENCIAL'!CR15&gt;=75%,'ÁREA COMPLEMENTARIA'!BX15&gt;=75%),"SI","NO"))))</f>
        <v/>
      </c>
      <c r="O15" s="174" t="str">
        <f>IF(ISBLANK('ÁREA MEJORA COMPETENCIAL'!R15),"",IF('ÁREA COMPLEMENTARIA'!BU15="","",(IF(AND(H15="NO",'ÁREA COMPLEMENTARIA'!BX15&gt;=75%,'ÁREA MEJORA COMPETENCIAL'!CR15&gt;=75%,'ÁREA ACOMPAÑAMIENTO INT TÉC'!X15&gt;=75%),"SI","NO"))))</f>
        <v/>
      </c>
      <c r="P15" s="7" t="str">
        <f t="shared" si="2"/>
        <v/>
      </c>
      <c r="Q15" s="7" t="str">
        <f t="shared" si="3"/>
        <v/>
      </c>
      <c r="R15" s="7" t="str">
        <f t="shared" si="4"/>
        <v/>
      </c>
      <c r="S15" s="7" t="str">
        <f t="shared" si="5"/>
        <v/>
      </c>
      <c r="T15" s="175" t="str">
        <f>IF(ISBLANK('ÁREA MEJORA COMPETENCIAL'!R15),"",(IF('ÁREA MEJORA COMPETENCIAL'!X15=1,12,IF('ÁREA MEJORA COMPETENCIAL'!X15=2,24))))</f>
        <v/>
      </c>
      <c r="U15" s="173" t="str">
        <f>IF(ISBLANK('ÁREA MEJORA COMPETENCIAL'!R15),"",SUM('ÁREA MEJORA COMPETENCIAL'!CO15,'ÁREA ACOMPAÑAMIENTO INT TÉC'!U15,'ÁREA COMPLEMENTARIA'!BU15))</f>
        <v/>
      </c>
      <c r="V15" s="216" t="str">
        <f>IF(ISBLANK('ÁREA MEJORA COMPETENCIAL'!R15),"",IF('ÁREA COMPLEMENTARIA'!BU15="","NO PROCEDE",IF(I15=3,"",IF(OR(M15="SI",N15="SI",O15="SI"),"SI","NO"))))</f>
        <v/>
      </c>
      <c r="W15" s="7" t="str">
        <f>IF(ISBLANK('ÁREA MEJORA COMPETENCIAL'!R15),"",IF(OR(I15=3,V15="SI",R15="SI",S15="SI"),"SI","NO"))</f>
        <v/>
      </c>
      <c r="X15" s="9"/>
      <c r="Y15" s="6"/>
      <c r="Z15" s="6"/>
      <c r="AA15" s="6"/>
      <c r="AB15" s="6"/>
      <c r="AC15" s="6"/>
      <c r="AD15" s="6"/>
      <c r="AE15" s="6"/>
      <c r="AF15" s="6"/>
      <c r="AG15" s="6"/>
      <c r="AH15" s="6"/>
      <c r="AI15" s="464"/>
      <c r="AJ15" s="99"/>
    </row>
    <row r="16" spans="1:36" ht="18" customHeight="1" x14ac:dyDescent="0.3">
      <c r="A16" s="355" t="str">
        <f>IF(ISBLANK('ÁREA MEJORA COMPETENCIAL'!A16),"",'ÁREA MEJORA COMPETENCIAL'!A16:B16)</f>
        <v/>
      </c>
      <c r="B16" s="356"/>
      <c r="C16" s="181" t="str">
        <f>IF(ISBLANK('ÁREA MEJORA COMPETENCIAL'!C16),"",'ÁREA MEJORA COMPETENCIAL'!C16)</f>
        <v/>
      </c>
      <c r="D16" s="16" t="str">
        <f>IF(ISBLANK('ÁREA MEJORA COMPETENCIAL'!D16),"",'ÁREA MEJORA COMPETENCIAL'!D16)</f>
        <v/>
      </c>
      <c r="E16" s="76"/>
      <c r="F16" s="7" t="str">
        <f>IF(ISBLANK('ÁREA MEJORA COMPETENCIAL'!R16),"",IF('ÁREA MEJORA COMPETENCIAL'!CQ16="","",IF('ÁREA MEJORA COMPETENCIAL'!CQ16&gt;=0,"SI","NO")))</f>
        <v/>
      </c>
      <c r="G16" s="7" t="str">
        <f>IF(ISBLANK('ÁREA MEJORA COMPETENCIAL'!R16),"",IF('ÁREA MEJORA COMPETENCIAL'!CQ16="","",IF('ÁREA ACOMPAÑAMIENTO INT TÉC'!W16&gt;=0,"SI","NO")))</f>
        <v/>
      </c>
      <c r="H16" s="7" t="str">
        <f>IF(ISBLANK('ÁREA MEJORA COMPETENCIAL'!R16),"",IF('ÁREA MEJORA COMPETENCIAL'!CQ16="","",IF('ÁREA COMPLEMENTARIA'!BW16&gt;=0,"SI","NO")))</f>
        <v/>
      </c>
      <c r="I16" s="7" t="str">
        <f>IF('ÁREA MEJORA COMPETENCIAL'!CQ16="","",IF(ISBLANK('ÁREA MEJORA COMPETENCIAL'!R16),"",COUNTIF(F16:H16,"SI")))</f>
        <v/>
      </c>
      <c r="J16" s="7" t="str">
        <f>IF(ISBLANK('ÁREA MEJORA COMPETENCIAL'!R16),"",SUM('ÁREA MEJORA COMPETENCIAL'!CP16,'ÁREA ACOMPAÑAMIENTO INT TÉC'!V16,'ÁREA COMPLEMENTARIA'!BV16))</f>
        <v/>
      </c>
      <c r="K16" s="173" t="str">
        <f>IF(ISBLANK('ÁREA MEJORA COMPETENCIAL'!R16),"",(IF(T16=12,12,IF(T16=24,24,))))</f>
        <v/>
      </c>
      <c r="L16" s="174" t="str">
        <f>IF(ISBLANK('ÁREA MEJORA COMPETENCIAL'!R16),"",IF('ÁREA MEJORA COMPETENCIAL'!CO16="",(J16/K16),I16/3))</f>
        <v/>
      </c>
      <c r="M16" s="174" t="str">
        <f>IF(ISBLANK('ÁREA MEJORA COMPETENCIAL'!R16),"",IF('ÁREA MEJORA COMPETENCIAL'!CO16="","",(IF(AND(F16="NO",'ÁREA MEJORA COMPETENCIAL'!CR16&gt;=75%,'ÁREA ACOMPAÑAMIENTO INT TÉC'!X16&gt;=75%,'ÁREA COMPLEMENTARIA'!BX16&gt;=75%),"SI","NO"))))</f>
        <v/>
      </c>
      <c r="N16" s="174" t="str">
        <f>IF(ISBLANK('ÁREA MEJORA COMPETENCIAL'!R16),"",IF('ÁREA ACOMPAÑAMIENTO INT TÉC'!U16="","",(IF(AND(G16="NO",'ÁREA ACOMPAÑAMIENTO INT TÉC'!X16&gt;=75%,'ÁREA MEJORA COMPETENCIAL'!CR16&gt;=75%,'ÁREA COMPLEMENTARIA'!BX16&gt;=75%),"SI","NO"))))</f>
        <v/>
      </c>
      <c r="O16" s="174" t="str">
        <f>IF(ISBLANK('ÁREA MEJORA COMPETENCIAL'!R16),"",IF('ÁREA COMPLEMENTARIA'!BU16="","",(IF(AND(H16="NO",'ÁREA COMPLEMENTARIA'!BX16&gt;=75%,'ÁREA MEJORA COMPETENCIAL'!CR16&gt;=75%,'ÁREA ACOMPAÑAMIENTO INT TÉC'!X16&gt;=75%),"SI","NO"))))</f>
        <v/>
      </c>
      <c r="P16" s="7" t="str">
        <f t="shared" si="2"/>
        <v/>
      </c>
      <c r="Q16" s="7" t="str">
        <f t="shared" si="3"/>
        <v/>
      </c>
      <c r="R16" s="7" t="str">
        <f t="shared" si="4"/>
        <v/>
      </c>
      <c r="S16" s="7" t="str">
        <f t="shared" si="5"/>
        <v/>
      </c>
      <c r="T16" s="175" t="str">
        <f>IF(ISBLANK('ÁREA MEJORA COMPETENCIAL'!R16),"",(IF('ÁREA MEJORA COMPETENCIAL'!X16=1,12,IF('ÁREA MEJORA COMPETENCIAL'!X16=2,24))))</f>
        <v/>
      </c>
      <c r="U16" s="173" t="str">
        <f>IF(ISBLANK('ÁREA MEJORA COMPETENCIAL'!R16),"",SUM('ÁREA MEJORA COMPETENCIAL'!CO16,'ÁREA ACOMPAÑAMIENTO INT TÉC'!U16,'ÁREA COMPLEMENTARIA'!BU16))</f>
        <v/>
      </c>
      <c r="V16" s="216" t="str">
        <f>IF(ISBLANK('ÁREA MEJORA COMPETENCIAL'!R16),"",IF('ÁREA COMPLEMENTARIA'!BU16="","NO PROCEDE",IF(I16=3,"",IF(OR(M16="SI",N16="SI",O16="SI"),"SI","NO"))))</f>
        <v/>
      </c>
      <c r="W16" s="7" t="str">
        <f>IF(ISBLANK('ÁREA MEJORA COMPETENCIAL'!R16),"",IF(OR(I16=3,V16="SI",R16="SI",S16="SI"),"SI","NO"))</f>
        <v/>
      </c>
      <c r="X16" s="9"/>
      <c r="Y16" s="6"/>
      <c r="Z16" s="6"/>
      <c r="AA16" s="6"/>
      <c r="AB16" s="6"/>
      <c r="AC16" s="6"/>
      <c r="AD16" s="6"/>
      <c r="AE16" s="6"/>
      <c r="AF16" s="6"/>
      <c r="AG16" s="6"/>
      <c r="AH16" s="6"/>
      <c r="AI16" s="464"/>
      <c r="AJ16" s="99"/>
    </row>
    <row r="17" spans="1:36" ht="18" customHeight="1" x14ac:dyDescent="0.3">
      <c r="A17" s="355" t="str">
        <f>IF(ISBLANK('ÁREA MEJORA COMPETENCIAL'!A17),"",'ÁREA MEJORA COMPETENCIAL'!A17:B17)</f>
        <v/>
      </c>
      <c r="B17" s="356"/>
      <c r="C17" s="181" t="str">
        <f>IF(ISBLANK('ÁREA MEJORA COMPETENCIAL'!C17),"",'ÁREA MEJORA COMPETENCIAL'!C17)</f>
        <v/>
      </c>
      <c r="D17" s="16" t="str">
        <f>IF(ISBLANK('ÁREA MEJORA COMPETENCIAL'!D17),"",'ÁREA MEJORA COMPETENCIAL'!D17)</f>
        <v/>
      </c>
      <c r="E17" s="76"/>
      <c r="F17" s="7" t="str">
        <f>IF(ISBLANK('ÁREA MEJORA COMPETENCIAL'!R17),"",IF('ÁREA MEJORA COMPETENCIAL'!CQ17="","",IF('ÁREA MEJORA COMPETENCIAL'!CQ17&gt;=0,"SI","NO")))</f>
        <v/>
      </c>
      <c r="G17" s="7" t="str">
        <f>IF(ISBLANK('ÁREA MEJORA COMPETENCIAL'!R17),"",IF('ÁREA MEJORA COMPETENCIAL'!CQ17="","",IF('ÁREA ACOMPAÑAMIENTO INT TÉC'!W17&gt;=0,"SI","NO")))</f>
        <v/>
      </c>
      <c r="H17" s="7" t="str">
        <f>IF(ISBLANK('ÁREA MEJORA COMPETENCIAL'!R17),"",IF('ÁREA MEJORA COMPETENCIAL'!CQ17="","",IF('ÁREA COMPLEMENTARIA'!BW17&gt;=0,"SI","NO")))</f>
        <v/>
      </c>
      <c r="I17" s="7" t="str">
        <f>IF('ÁREA MEJORA COMPETENCIAL'!CQ17="","",IF(ISBLANK('ÁREA MEJORA COMPETENCIAL'!R17),"",COUNTIF(F17:H17,"SI")))</f>
        <v/>
      </c>
      <c r="J17" s="7" t="str">
        <f>IF(ISBLANK('ÁREA MEJORA COMPETENCIAL'!R17),"",SUM('ÁREA MEJORA COMPETENCIAL'!CP17,'ÁREA ACOMPAÑAMIENTO INT TÉC'!V17,'ÁREA COMPLEMENTARIA'!BV17))</f>
        <v/>
      </c>
      <c r="K17" s="173" t="str">
        <f>IF(ISBLANK('ÁREA MEJORA COMPETENCIAL'!R17),"",(IF(T17=12,12,IF(T17=24,24,))))</f>
        <v/>
      </c>
      <c r="L17" s="174" t="str">
        <f>IF(ISBLANK('ÁREA MEJORA COMPETENCIAL'!R17),"",IF('ÁREA MEJORA COMPETENCIAL'!CO17="",(J17/K17),I17/3))</f>
        <v/>
      </c>
      <c r="M17" s="174" t="str">
        <f>IF(ISBLANK('ÁREA MEJORA COMPETENCIAL'!R17),"",IF('ÁREA MEJORA COMPETENCIAL'!CO17="","",(IF(AND(F17="NO",'ÁREA MEJORA COMPETENCIAL'!CR17&gt;=75%,'ÁREA ACOMPAÑAMIENTO INT TÉC'!X17&gt;=75%,'ÁREA COMPLEMENTARIA'!BX17&gt;=75%),"SI","NO"))))</f>
        <v/>
      </c>
      <c r="N17" s="174" t="str">
        <f>IF(ISBLANK('ÁREA MEJORA COMPETENCIAL'!R17),"",IF('ÁREA ACOMPAÑAMIENTO INT TÉC'!U17="","",(IF(AND(G17="NO",'ÁREA ACOMPAÑAMIENTO INT TÉC'!X17&gt;=75%,'ÁREA MEJORA COMPETENCIAL'!CR17&gt;=75%,'ÁREA COMPLEMENTARIA'!BX17&gt;=75%),"SI","NO"))))</f>
        <v/>
      </c>
      <c r="O17" s="174" t="str">
        <f>IF(ISBLANK('ÁREA MEJORA COMPETENCIAL'!R17),"",IF('ÁREA COMPLEMENTARIA'!BU17="","",(IF(AND(H17="NO",'ÁREA COMPLEMENTARIA'!BX17&gt;=75%,'ÁREA MEJORA COMPETENCIAL'!CR17&gt;=75%,'ÁREA ACOMPAÑAMIENTO INT TÉC'!X17&gt;=75%),"SI","NO"))))</f>
        <v/>
      </c>
      <c r="P17" s="7" t="str">
        <f t="shared" si="2"/>
        <v/>
      </c>
      <c r="Q17" s="7" t="str">
        <f t="shared" si="3"/>
        <v/>
      </c>
      <c r="R17" s="7" t="str">
        <f t="shared" si="4"/>
        <v/>
      </c>
      <c r="S17" s="7" t="str">
        <f t="shared" si="5"/>
        <v/>
      </c>
      <c r="T17" s="175" t="str">
        <f>IF(ISBLANK('ÁREA MEJORA COMPETENCIAL'!R17),"",(IF('ÁREA MEJORA COMPETENCIAL'!X17=1,12,IF('ÁREA MEJORA COMPETENCIAL'!X17=2,24))))</f>
        <v/>
      </c>
      <c r="U17" s="173" t="str">
        <f>IF(ISBLANK('ÁREA MEJORA COMPETENCIAL'!R17),"",SUM('ÁREA MEJORA COMPETENCIAL'!CO17,'ÁREA ACOMPAÑAMIENTO INT TÉC'!U17,'ÁREA COMPLEMENTARIA'!BU17))</f>
        <v/>
      </c>
      <c r="V17" s="216" t="str">
        <f>IF(ISBLANK('ÁREA MEJORA COMPETENCIAL'!R17),"",IF('ÁREA COMPLEMENTARIA'!BU17="","NO PROCEDE",IF(I17=3,"",IF(OR(M17="SI",N17="SI",O17="SI"),"SI","NO"))))</f>
        <v/>
      </c>
      <c r="W17" s="7" t="str">
        <f>IF(ISBLANK('ÁREA MEJORA COMPETENCIAL'!R17),"",IF(OR(I17=3,V17="SI",R17="SI",S17="SI"),"SI","NO"))</f>
        <v/>
      </c>
      <c r="X17" s="9"/>
      <c r="Y17" s="6"/>
      <c r="Z17" s="6"/>
      <c r="AA17" s="6"/>
      <c r="AB17" s="6"/>
      <c r="AC17" s="6"/>
      <c r="AD17" s="6"/>
      <c r="AE17" s="6"/>
      <c r="AF17" s="6"/>
      <c r="AG17" s="6"/>
      <c r="AH17" s="6"/>
      <c r="AI17" s="464"/>
      <c r="AJ17" s="99"/>
    </row>
    <row r="18" spans="1:36" ht="18" customHeight="1" x14ac:dyDescent="0.3">
      <c r="A18" s="355" t="str">
        <f>IF(ISBLANK('ÁREA MEJORA COMPETENCIAL'!A18),"",'ÁREA MEJORA COMPETENCIAL'!A18:B18)</f>
        <v/>
      </c>
      <c r="B18" s="356"/>
      <c r="C18" s="181" t="str">
        <f>IF(ISBLANK('ÁREA MEJORA COMPETENCIAL'!C18),"",'ÁREA MEJORA COMPETENCIAL'!C18)</f>
        <v/>
      </c>
      <c r="D18" s="16" t="str">
        <f>IF(ISBLANK('ÁREA MEJORA COMPETENCIAL'!D18),"",'ÁREA MEJORA COMPETENCIAL'!D18)</f>
        <v/>
      </c>
      <c r="E18" s="76"/>
      <c r="F18" s="7" t="str">
        <f>IF(ISBLANK('ÁREA MEJORA COMPETENCIAL'!R18),"",IF('ÁREA MEJORA COMPETENCIAL'!CQ18="","",IF('ÁREA MEJORA COMPETENCIAL'!CQ18&gt;=0,"SI","NO")))</f>
        <v/>
      </c>
      <c r="G18" s="7" t="str">
        <f>IF(ISBLANK('ÁREA MEJORA COMPETENCIAL'!R18),"",IF('ÁREA MEJORA COMPETENCIAL'!CQ18="","",IF('ÁREA ACOMPAÑAMIENTO INT TÉC'!W18&gt;=0,"SI","NO")))</f>
        <v/>
      </c>
      <c r="H18" s="7" t="str">
        <f>IF(ISBLANK('ÁREA MEJORA COMPETENCIAL'!R18),"",IF('ÁREA MEJORA COMPETENCIAL'!CQ18="","",IF('ÁREA COMPLEMENTARIA'!BW18&gt;=0,"SI","NO")))</f>
        <v/>
      </c>
      <c r="I18" s="7" t="str">
        <f>IF('ÁREA MEJORA COMPETENCIAL'!CQ18="","",IF(ISBLANK('ÁREA MEJORA COMPETENCIAL'!R18),"",COUNTIF(F18:H18,"SI")))</f>
        <v/>
      </c>
      <c r="J18" s="7" t="str">
        <f>IF(ISBLANK('ÁREA MEJORA COMPETENCIAL'!R18),"",SUM('ÁREA MEJORA COMPETENCIAL'!CP18,'ÁREA ACOMPAÑAMIENTO INT TÉC'!V18,'ÁREA COMPLEMENTARIA'!BV18))</f>
        <v/>
      </c>
      <c r="K18" s="173" t="str">
        <f>IF(ISBLANK('ÁREA MEJORA COMPETENCIAL'!R18),"",(IF(T18=12,12,IF(T18=24,24,))))</f>
        <v/>
      </c>
      <c r="L18" s="174" t="str">
        <f>IF(ISBLANK('ÁREA MEJORA COMPETENCIAL'!R18),"",IF('ÁREA MEJORA COMPETENCIAL'!CO18="",(J18/K18),I18/3))</f>
        <v/>
      </c>
      <c r="M18" s="174" t="str">
        <f>IF(ISBLANK('ÁREA MEJORA COMPETENCIAL'!R18),"",IF('ÁREA MEJORA COMPETENCIAL'!CO18="","",(IF(AND(F18="NO",'ÁREA MEJORA COMPETENCIAL'!CR18&gt;=75%,'ÁREA ACOMPAÑAMIENTO INT TÉC'!X18&gt;=75%,'ÁREA COMPLEMENTARIA'!BX18&gt;=75%),"SI","NO"))))</f>
        <v/>
      </c>
      <c r="N18" s="174" t="str">
        <f>IF(ISBLANK('ÁREA MEJORA COMPETENCIAL'!R18),"",IF('ÁREA ACOMPAÑAMIENTO INT TÉC'!U18="","",(IF(AND(G18="NO",'ÁREA ACOMPAÑAMIENTO INT TÉC'!X18&gt;=75%,'ÁREA MEJORA COMPETENCIAL'!CR18&gt;=75%,'ÁREA COMPLEMENTARIA'!BX18&gt;=75%),"SI","NO"))))</f>
        <v/>
      </c>
      <c r="O18" s="174" t="str">
        <f>IF(ISBLANK('ÁREA MEJORA COMPETENCIAL'!R18),"",IF('ÁREA COMPLEMENTARIA'!BU18="","",(IF(AND(H18="NO",'ÁREA COMPLEMENTARIA'!BX18&gt;=75%,'ÁREA MEJORA COMPETENCIAL'!CR18&gt;=75%,'ÁREA ACOMPAÑAMIENTO INT TÉC'!X18&gt;=75%),"SI","NO"))))</f>
        <v/>
      </c>
      <c r="P18" s="7" t="str">
        <f t="shared" si="2"/>
        <v/>
      </c>
      <c r="Q18" s="7" t="str">
        <f t="shared" si="3"/>
        <v/>
      </c>
      <c r="R18" s="7" t="str">
        <f t="shared" si="4"/>
        <v/>
      </c>
      <c r="S18" s="7" t="str">
        <f t="shared" si="5"/>
        <v/>
      </c>
      <c r="T18" s="175" t="str">
        <f>IF(ISBLANK('ÁREA MEJORA COMPETENCIAL'!R18),"",(IF('ÁREA MEJORA COMPETENCIAL'!X18=1,12,IF('ÁREA MEJORA COMPETENCIAL'!X18=2,24))))</f>
        <v/>
      </c>
      <c r="U18" s="173" t="str">
        <f>IF(ISBLANK('ÁREA MEJORA COMPETENCIAL'!R18),"",SUM('ÁREA MEJORA COMPETENCIAL'!CO18,'ÁREA ACOMPAÑAMIENTO INT TÉC'!U18,'ÁREA COMPLEMENTARIA'!BU18))</f>
        <v/>
      </c>
      <c r="V18" s="216" t="str">
        <f>IF(ISBLANK('ÁREA MEJORA COMPETENCIAL'!R18),"",IF('ÁREA COMPLEMENTARIA'!BU18="","NO PROCEDE",IF(I18=3,"",IF(OR(M18="SI",N18="SI",O18="SI"),"SI","NO"))))</f>
        <v/>
      </c>
      <c r="W18" s="7" t="str">
        <f>IF(ISBLANK('ÁREA MEJORA COMPETENCIAL'!R18),"",IF(OR(I18=3,V18="SI",R18="SI",S18="SI"),"SI","NO"))</f>
        <v/>
      </c>
      <c r="X18" s="9"/>
      <c r="Y18" s="6"/>
      <c r="Z18" s="6"/>
      <c r="AA18" s="6"/>
      <c r="AB18" s="6"/>
      <c r="AC18" s="6"/>
      <c r="AD18" s="6"/>
      <c r="AE18" s="6"/>
      <c r="AF18" s="6"/>
      <c r="AG18" s="6"/>
      <c r="AH18" s="6"/>
      <c r="AI18" s="464"/>
      <c r="AJ18" s="99"/>
    </row>
    <row r="19" spans="1:36" ht="18" customHeight="1" x14ac:dyDescent="0.3">
      <c r="A19" s="355" t="str">
        <f>IF(ISBLANK('ÁREA MEJORA COMPETENCIAL'!A19),"",'ÁREA MEJORA COMPETENCIAL'!A19:B19)</f>
        <v/>
      </c>
      <c r="B19" s="356"/>
      <c r="C19" s="181" t="str">
        <f>IF(ISBLANK('ÁREA MEJORA COMPETENCIAL'!C19),"",'ÁREA MEJORA COMPETENCIAL'!C19)</f>
        <v/>
      </c>
      <c r="D19" s="16" t="str">
        <f>IF(ISBLANK('ÁREA MEJORA COMPETENCIAL'!D19),"",'ÁREA MEJORA COMPETENCIAL'!D19)</f>
        <v/>
      </c>
      <c r="E19" s="76"/>
      <c r="F19" s="7" t="str">
        <f>IF(ISBLANK('ÁREA MEJORA COMPETENCIAL'!R19),"",IF('ÁREA MEJORA COMPETENCIAL'!CQ19="","",IF('ÁREA MEJORA COMPETENCIAL'!CQ19&gt;=0,"SI","NO")))</f>
        <v/>
      </c>
      <c r="G19" s="7" t="str">
        <f>IF(ISBLANK('ÁREA MEJORA COMPETENCIAL'!R19),"",IF('ÁREA MEJORA COMPETENCIAL'!CQ19="","",IF('ÁREA ACOMPAÑAMIENTO INT TÉC'!W19&gt;=0,"SI","NO")))</f>
        <v/>
      </c>
      <c r="H19" s="7" t="str">
        <f>IF(ISBLANK('ÁREA MEJORA COMPETENCIAL'!R19),"",IF('ÁREA MEJORA COMPETENCIAL'!CQ19="","",IF('ÁREA COMPLEMENTARIA'!BW19&gt;=0,"SI","NO")))</f>
        <v/>
      </c>
      <c r="I19" s="7" t="str">
        <f>IF('ÁREA MEJORA COMPETENCIAL'!CQ19="","",IF(ISBLANK('ÁREA MEJORA COMPETENCIAL'!R19),"",COUNTIF(F19:H19,"SI")))</f>
        <v/>
      </c>
      <c r="J19" s="7" t="str">
        <f>IF(ISBLANK('ÁREA MEJORA COMPETENCIAL'!R19),"",SUM('ÁREA MEJORA COMPETENCIAL'!CP19,'ÁREA ACOMPAÑAMIENTO INT TÉC'!V19,'ÁREA COMPLEMENTARIA'!BV19))</f>
        <v/>
      </c>
      <c r="K19" s="173" t="str">
        <f>IF(ISBLANK('ÁREA MEJORA COMPETENCIAL'!R19),"",(IF(T19=12,12,IF(T19=24,24,))))</f>
        <v/>
      </c>
      <c r="L19" s="174" t="str">
        <f>IF(ISBLANK('ÁREA MEJORA COMPETENCIAL'!R19),"",IF('ÁREA MEJORA COMPETENCIAL'!CO19="",(J19/K19),I19/3))</f>
        <v/>
      </c>
      <c r="M19" s="174" t="str">
        <f>IF(ISBLANK('ÁREA MEJORA COMPETENCIAL'!R19),"",IF('ÁREA MEJORA COMPETENCIAL'!CO19="","",(IF(AND(F19="NO",'ÁREA MEJORA COMPETENCIAL'!CR19&gt;=75%,'ÁREA ACOMPAÑAMIENTO INT TÉC'!X19&gt;=75%,'ÁREA COMPLEMENTARIA'!BX19&gt;=75%),"SI","NO"))))</f>
        <v/>
      </c>
      <c r="N19" s="174" t="str">
        <f>IF(ISBLANK('ÁREA MEJORA COMPETENCIAL'!R19),"",IF('ÁREA ACOMPAÑAMIENTO INT TÉC'!U19="","",(IF(AND(G19="NO",'ÁREA ACOMPAÑAMIENTO INT TÉC'!X19&gt;=75%,'ÁREA MEJORA COMPETENCIAL'!CR19&gt;=75%,'ÁREA COMPLEMENTARIA'!BX19&gt;=75%),"SI","NO"))))</f>
        <v/>
      </c>
      <c r="O19" s="174" t="str">
        <f>IF(ISBLANK('ÁREA MEJORA COMPETENCIAL'!R19),"",IF('ÁREA COMPLEMENTARIA'!BU19="","",(IF(AND(H19="NO",'ÁREA COMPLEMENTARIA'!BX19&gt;=75%,'ÁREA MEJORA COMPETENCIAL'!CR19&gt;=75%,'ÁREA ACOMPAÑAMIENTO INT TÉC'!X19&gt;=75%),"SI","NO"))))</f>
        <v/>
      </c>
      <c r="P19" s="7" t="str">
        <f t="shared" si="2"/>
        <v/>
      </c>
      <c r="Q19" s="7" t="str">
        <f t="shared" si="3"/>
        <v/>
      </c>
      <c r="R19" s="7" t="str">
        <f t="shared" si="4"/>
        <v/>
      </c>
      <c r="S19" s="7" t="str">
        <f t="shared" si="5"/>
        <v/>
      </c>
      <c r="T19" s="175" t="str">
        <f>IF(ISBLANK('ÁREA MEJORA COMPETENCIAL'!R19),"",(IF('ÁREA MEJORA COMPETENCIAL'!X19=1,12,IF('ÁREA MEJORA COMPETENCIAL'!X19=2,24))))</f>
        <v/>
      </c>
      <c r="U19" s="173" t="str">
        <f>IF(ISBLANK('ÁREA MEJORA COMPETENCIAL'!R19),"",SUM('ÁREA MEJORA COMPETENCIAL'!CO19,'ÁREA ACOMPAÑAMIENTO INT TÉC'!U19,'ÁREA COMPLEMENTARIA'!BU19))</f>
        <v/>
      </c>
      <c r="V19" s="216" t="str">
        <f>IF(ISBLANK('ÁREA MEJORA COMPETENCIAL'!R19),"",IF('ÁREA COMPLEMENTARIA'!BU19="","NO PROCEDE",IF(I19=3,"",IF(OR(M19="SI",N19="SI",O19="SI"),"SI","NO"))))</f>
        <v/>
      </c>
      <c r="W19" s="7" t="str">
        <f>IF(ISBLANK('ÁREA MEJORA COMPETENCIAL'!R19),"",IF(OR(I19=3,V19="SI",R19="SI",S19="SI"),"SI","NO"))</f>
        <v/>
      </c>
      <c r="X19" s="9"/>
      <c r="Y19" s="6"/>
      <c r="Z19" s="6"/>
      <c r="AA19" s="6"/>
      <c r="AB19" s="6"/>
      <c r="AC19" s="6"/>
      <c r="AD19" s="6"/>
      <c r="AE19" s="6"/>
      <c r="AF19" s="6"/>
      <c r="AG19" s="6"/>
      <c r="AH19" s="6"/>
      <c r="AI19" s="464"/>
      <c r="AJ19" s="99"/>
    </row>
    <row r="20" spans="1:36" ht="18" customHeight="1" x14ac:dyDescent="0.3">
      <c r="A20" s="355" t="str">
        <f>IF(ISBLANK('ÁREA MEJORA COMPETENCIAL'!A20),"",'ÁREA MEJORA COMPETENCIAL'!A20:B20)</f>
        <v/>
      </c>
      <c r="B20" s="356"/>
      <c r="C20" s="181" t="str">
        <f>IF(ISBLANK('ÁREA MEJORA COMPETENCIAL'!C20),"",'ÁREA MEJORA COMPETENCIAL'!C20)</f>
        <v/>
      </c>
      <c r="D20" s="16" t="str">
        <f>IF(ISBLANK('ÁREA MEJORA COMPETENCIAL'!D20),"",'ÁREA MEJORA COMPETENCIAL'!D20)</f>
        <v/>
      </c>
      <c r="E20" s="76"/>
      <c r="F20" s="7" t="str">
        <f>IF(ISBLANK('ÁREA MEJORA COMPETENCIAL'!R20),"",IF('ÁREA MEJORA COMPETENCIAL'!CQ20="","",IF('ÁREA MEJORA COMPETENCIAL'!CQ20&gt;=0,"SI","NO")))</f>
        <v/>
      </c>
      <c r="G20" s="7" t="str">
        <f>IF(ISBLANK('ÁREA MEJORA COMPETENCIAL'!R20),"",IF('ÁREA MEJORA COMPETENCIAL'!CQ20="","",IF('ÁREA ACOMPAÑAMIENTO INT TÉC'!W20&gt;=0,"SI","NO")))</f>
        <v/>
      </c>
      <c r="H20" s="7" t="str">
        <f>IF(ISBLANK('ÁREA MEJORA COMPETENCIAL'!R20),"",IF('ÁREA MEJORA COMPETENCIAL'!CQ20="","",IF('ÁREA COMPLEMENTARIA'!BW20&gt;=0,"SI","NO")))</f>
        <v/>
      </c>
      <c r="I20" s="7" t="str">
        <f>IF('ÁREA MEJORA COMPETENCIAL'!CQ20="","",IF(ISBLANK('ÁREA MEJORA COMPETENCIAL'!R20),"",COUNTIF(F20:H20,"SI")))</f>
        <v/>
      </c>
      <c r="J20" s="7" t="str">
        <f>IF(ISBLANK('ÁREA MEJORA COMPETENCIAL'!R20),"",SUM('ÁREA MEJORA COMPETENCIAL'!CP20,'ÁREA ACOMPAÑAMIENTO INT TÉC'!V20,'ÁREA COMPLEMENTARIA'!BV20))</f>
        <v/>
      </c>
      <c r="K20" s="173" t="str">
        <f>IF(ISBLANK('ÁREA MEJORA COMPETENCIAL'!R20),"",(IF(T20=12,12,IF(T20=24,24,))))</f>
        <v/>
      </c>
      <c r="L20" s="174" t="str">
        <f>IF(ISBLANK('ÁREA MEJORA COMPETENCIAL'!R20),"",IF('ÁREA MEJORA COMPETENCIAL'!CO20="",(J20/K20),I20/3))</f>
        <v/>
      </c>
      <c r="M20" s="174" t="str">
        <f>IF(ISBLANK('ÁREA MEJORA COMPETENCIAL'!R20),"",IF('ÁREA MEJORA COMPETENCIAL'!CO20="","",(IF(AND(F20="NO",'ÁREA MEJORA COMPETENCIAL'!CR20&gt;=75%,'ÁREA ACOMPAÑAMIENTO INT TÉC'!X20&gt;=75%,'ÁREA COMPLEMENTARIA'!BX20&gt;=75%),"SI","NO"))))</f>
        <v/>
      </c>
      <c r="N20" s="174" t="str">
        <f>IF(ISBLANK('ÁREA MEJORA COMPETENCIAL'!R20),"",IF('ÁREA ACOMPAÑAMIENTO INT TÉC'!U20="","",(IF(AND(G20="NO",'ÁREA ACOMPAÑAMIENTO INT TÉC'!X20&gt;=75%,'ÁREA MEJORA COMPETENCIAL'!CR20&gt;=75%,'ÁREA COMPLEMENTARIA'!BX20&gt;=75%),"SI","NO"))))</f>
        <v/>
      </c>
      <c r="O20" s="174" t="str">
        <f>IF(ISBLANK('ÁREA MEJORA COMPETENCIAL'!R20),"",IF('ÁREA COMPLEMENTARIA'!BU20="","",(IF(AND(H20="NO",'ÁREA COMPLEMENTARIA'!BX20&gt;=75%,'ÁREA MEJORA COMPETENCIAL'!CR20&gt;=75%,'ÁREA ACOMPAÑAMIENTO INT TÉC'!X20&gt;=75%),"SI","NO"))))</f>
        <v/>
      </c>
      <c r="P20" s="7" t="str">
        <f t="shared" si="2"/>
        <v/>
      </c>
      <c r="Q20" s="7" t="str">
        <f t="shared" si="3"/>
        <v/>
      </c>
      <c r="R20" s="7" t="str">
        <f t="shared" si="4"/>
        <v/>
      </c>
      <c r="S20" s="7" t="str">
        <f t="shared" si="5"/>
        <v/>
      </c>
      <c r="T20" s="175" t="str">
        <f>IF(ISBLANK('ÁREA MEJORA COMPETENCIAL'!R20),"",(IF('ÁREA MEJORA COMPETENCIAL'!X20=1,12,IF('ÁREA MEJORA COMPETENCIAL'!X20=2,24))))</f>
        <v/>
      </c>
      <c r="U20" s="173" t="str">
        <f>IF(ISBLANK('ÁREA MEJORA COMPETENCIAL'!R20),"",SUM('ÁREA MEJORA COMPETENCIAL'!CO20,'ÁREA ACOMPAÑAMIENTO INT TÉC'!U20,'ÁREA COMPLEMENTARIA'!BU20))</f>
        <v/>
      </c>
      <c r="V20" s="216" t="str">
        <f>IF(ISBLANK('ÁREA MEJORA COMPETENCIAL'!R20),"",IF('ÁREA COMPLEMENTARIA'!BU20="","NO PROCEDE",IF(I20=3,"",IF(OR(M20="SI",N20="SI",O20="SI"),"SI","NO"))))</f>
        <v/>
      </c>
      <c r="W20" s="7" t="str">
        <f>IF(ISBLANK('ÁREA MEJORA COMPETENCIAL'!R20),"",IF(OR(I20=3,V20="SI",R20="SI",S20="SI"),"SI","NO"))</f>
        <v/>
      </c>
      <c r="X20" s="9"/>
      <c r="Y20" s="6"/>
      <c r="Z20" s="6"/>
      <c r="AA20" s="6"/>
      <c r="AB20" s="6"/>
      <c r="AC20" s="6"/>
      <c r="AD20" s="6"/>
      <c r="AE20" s="6"/>
      <c r="AF20" s="6"/>
      <c r="AG20" s="6"/>
      <c r="AH20" s="6"/>
      <c r="AI20" s="464"/>
      <c r="AJ20" s="99"/>
    </row>
    <row r="21" spans="1:36" ht="18" customHeight="1" x14ac:dyDescent="0.3">
      <c r="A21" s="355" t="str">
        <f>IF(ISBLANK('ÁREA MEJORA COMPETENCIAL'!A21),"",'ÁREA MEJORA COMPETENCIAL'!A21:B21)</f>
        <v/>
      </c>
      <c r="B21" s="356"/>
      <c r="C21" s="181" t="str">
        <f>IF(ISBLANK('ÁREA MEJORA COMPETENCIAL'!C21),"",'ÁREA MEJORA COMPETENCIAL'!C21)</f>
        <v/>
      </c>
      <c r="D21" s="16" t="str">
        <f>IF(ISBLANK('ÁREA MEJORA COMPETENCIAL'!D21),"",'ÁREA MEJORA COMPETENCIAL'!D21)</f>
        <v/>
      </c>
      <c r="E21" s="76"/>
      <c r="F21" s="7" t="str">
        <f>IF(ISBLANK('ÁREA MEJORA COMPETENCIAL'!R21),"",IF('ÁREA MEJORA COMPETENCIAL'!CQ21="","",IF('ÁREA MEJORA COMPETENCIAL'!CQ21&gt;=0,"SI","NO")))</f>
        <v/>
      </c>
      <c r="G21" s="7" t="str">
        <f>IF(ISBLANK('ÁREA MEJORA COMPETENCIAL'!R21),"",IF('ÁREA MEJORA COMPETENCIAL'!CQ21="","",IF('ÁREA ACOMPAÑAMIENTO INT TÉC'!W21&gt;=0,"SI","NO")))</f>
        <v/>
      </c>
      <c r="H21" s="7" t="str">
        <f>IF(ISBLANK('ÁREA MEJORA COMPETENCIAL'!R21),"",IF('ÁREA MEJORA COMPETENCIAL'!CQ21="","",IF('ÁREA COMPLEMENTARIA'!BW21&gt;=0,"SI","NO")))</f>
        <v/>
      </c>
      <c r="I21" s="7" t="str">
        <f>IF('ÁREA MEJORA COMPETENCIAL'!CQ21="","",IF(ISBLANK('ÁREA MEJORA COMPETENCIAL'!R21),"",COUNTIF(F21:H21,"SI")))</f>
        <v/>
      </c>
      <c r="J21" s="7" t="str">
        <f>IF(ISBLANK('ÁREA MEJORA COMPETENCIAL'!R21),"",SUM('ÁREA MEJORA COMPETENCIAL'!CP21,'ÁREA ACOMPAÑAMIENTO INT TÉC'!V21,'ÁREA COMPLEMENTARIA'!BV21))</f>
        <v/>
      </c>
      <c r="K21" s="173" t="str">
        <f>IF(ISBLANK('ÁREA MEJORA COMPETENCIAL'!R21),"",(IF(T21=12,12,IF(T21=24,24,))))</f>
        <v/>
      </c>
      <c r="L21" s="174" t="str">
        <f>IF(ISBLANK('ÁREA MEJORA COMPETENCIAL'!R21),"",IF('ÁREA MEJORA COMPETENCIAL'!CO21="",(J21/K21),I21/3))</f>
        <v/>
      </c>
      <c r="M21" s="174" t="str">
        <f>IF(ISBLANK('ÁREA MEJORA COMPETENCIAL'!R21),"",IF('ÁREA MEJORA COMPETENCIAL'!CO21="","",(IF(AND(F21="NO",'ÁREA MEJORA COMPETENCIAL'!CR21&gt;=75%,'ÁREA ACOMPAÑAMIENTO INT TÉC'!X21&gt;=75%,'ÁREA COMPLEMENTARIA'!BX21&gt;=75%),"SI","NO"))))</f>
        <v/>
      </c>
      <c r="N21" s="174" t="str">
        <f>IF(ISBLANK('ÁREA MEJORA COMPETENCIAL'!R21),"",IF('ÁREA ACOMPAÑAMIENTO INT TÉC'!U21="","",(IF(AND(G21="NO",'ÁREA ACOMPAÑAMIENTO INT TÉC'!X21&gt;=75%,'ÁREA MEJORA COMPETENCIAL'!CR21&gt;=75%,'ÁREA COMPLEMENTARIA'!BX21&gt;=75%),"SI","NO"))))</f>
        <v/>
      </c>
      <c r="O21" s="174" t="str">
        <f>IF(ISBLANK('ÁREA MEJORA COMPETENCIAL'!R21),"",IF('ÁREA COMPLEMENTARIA'!BU21="","",(IF(AND(H21="NO",'ÁREA COMPLEMENTARIA'!BX21&gt;=75%,'ÁREA MEJORA COMPETENCIAL'!CR21&gt;=75%,'ÁREA ACOMPAÑAMIENTO INT TÉC'!X21&gt;=75%),"SI","NO"))))</f>
        <v/>
      </c>
      <c r="P21" s="7" t="str">
        <f t="shared" si="2"/>
        <v/>
      </c>
      <c r="Q21" s="7" t="str">
        <f t="shared" si="3"/>
        <v/>
      </c>
      <c r="R21" s="7" t="str">
        <f t="shared" si="4"/>
        <v/>
      </c>
      <c r="S21" s="7" t="str">
        <f t="shared" si="5"/>
        <v/>
      </c>
      <c r="T21" s="175" t="str">
        <f>IF(ISBLANK('ÁREA MEJORA COMPETENCIAL'!R21),"",(IF('ÁREA MEJORA COMPETENCIAL'!X21=1,12,IF('ÁREA MEJORA COMPETENCIAL'!X21=2,24))))</f>
        <v/>
      </c>
      <c r="U21" s="173" t="str">
        <f>IF(ISBLANK('ÁREA MEJORA COMPETENCIAL'!R21),"",SUM('ÁREA MEJORA COMPETENCIAL'!CO21,'ÁREA ACOMPAÑAMIENTO INT TÉC'!U21,'ÁREA COMPLEMENTARIA'!BU21))</f>
        <v/>
      </c>
      <c r="V21" s="216" t="str">
        <f>IF(ISBLANK('ÁREA MEJORA COMPETENCIAL'!R21),"",IF('ÁREA COMPLEMENTARIA'!BU21="","NO PROCEDE",IF(I21=3,"",IF(OR(M21="SI",N21="SI",O21="SI"),"SI","NO"))))</f>
        <v/>
      </c>
      <c r="W21" s="7" t="str">
        <f>IF(ISBLANK('ÁREA MEJORA COMPETENCIAL'!R21),"",IF(OR(I21=3,V21="SI",R21="SI",S21="SI"),"SI","NO"))</f>
        <v/>
      </c>
      <c r="X21" s="9"/>
      <c r="Y21" s="6"/>
      <c r="Z21" s="6"/>
      <c r="AA21" s="6"/>
      <c r="AB21" s="6"/>
      <c r="AC21" s="6"/>
      <c r="AD21" s="6"/>
      <c r="AE21" s="6"/>
      <c r="AF21" s="6"/>
      <c r="AG21" s="6"/>
      <c r="AH21" s="6"/>
      <c r="AI21" s="464"/>
      <c r="AJ21" s="99"/>
    </row>
    <row r="22" spans="1:36" ht="18" customHeight="1" x14ac:dyDescent="0.3">
      <c r="A22" s="355" t="str">
        <f>IF(ISBLANK('ÁREA MEJORA COMPETENCIAL'!A22),"",'ÁREA MEJORA COMPETENCIAL'!A22:B22)</f>
        <v/>
      </c>
      <c r="B22" s="356"/>
      <c r="C22" s="181" t="str">
        <f>IF(ISBLANK('ÁREA MEJORA COMPETENCIAL'!C22),"",'ÁREA MEJORA COMPETENCIAL'!C22)</f>
        <v/>
      </c>
      <c r="D22" s="16" t="str">
        <f>IF(ISBLANK('ÁREA MEJORA COMPETENCIAL'!D22),"",'ÁREA MEJORA COMPETENCIAL'!D22)</f>
        <v/>
      </c>
      <c r="E22" s="76"/>
      <c r="F22" s="7" t="str">
        <f>IF(ISBLANK('ÁREA MEJORA COMPETENCIAL'!R22),"",IF('ÁREA MEJORA COMPETENCIAL'!CQ22="","",IF('ÁREA MEJORA COMPETENCIAL'!CQ22&gt;=0,"SI","NO")))</f>
        <v/>
      </c>
      <c r="G22" s="7" t="str">
        <f>IF(ISBLANK('ÁREA MEJORA COMPETENCIAL'!R22),"",IF('ÁREA MEJORA COMPETENCIAL'!CQ22="","",IF('ÁREA ACOMPAÑAMIENTO INT TÉC'!W22&gt;=0,"SI","NO")))</f>
        <v/>
      </c>
      <c r="H22" s="7" t="str">
        <f>IF(ISBLANK('ÁREA MEJORA COMPETENCIAL'!R22),"",IF('ÁREA MEJORA COMPETENCIAL'!CQ22="","",IF('ÁREA COMPLEMENTARIA'!BW22&gt;=0,"SI","NO")))</f>
        <v/>
      </c>
      <c r="I22" s="7" t="str">
        <f>IF('ÁREA MEJORA COMPETENCIAL'!CQ22="","",IF(ISBLANK('ÁREA MEJORA COMPETENCIAL'!R22),"",COUNTIF(F22:H22,"SI")))</f>
        <v/>
      </c>
      <c r="J22" s="7" t="str">
        <f>IF(ISBLANK('ÁREA MEJORA COMPETENCIAL'!R22),"",SUM('ÁREA MEJORA COMPETENCIAL'!CP22,'ÁREA ACOMPAÑAMIENTO INT TÉC'!V22,'ÁREA COMPLEMENTARIA'!BV22))</f>
        <v/>
      </c>
      <c r="K22" s="173" t="str">
        <f>IF(ISBLANK('ÁREA MEJORA COMPETENCIAL'!R22),"",(IF(T22=12,12,IF(T22=24,24,))))</f>
        <v/>
      </c>
      <c r="L22" s="174" t="str">
        <f>IF(ISBLANK('ÁREA MEJORA COMPETENCIAL'!R22),"",IF('ÁREA MEJORA COMPETENCIAL'!CO22="",(J22/K22),I22/3))</f>
        <v/>
      </c>
      <c r="M22" s="174" t="str">
        <f>IF(ISBLANK('ÁREA MEJORA COMPETENCIAL'!R22),"",IF('ÁREA MEJORA COMPETENCIAL'!CO22="","",(IF(AND(F22="NO",'ÁREA MEJORA COMPETENCIAL'!CR22&gt;=75%,'ÁREA ACOMPAÑAMIENTO INT TÉC'!X22&gt;=75%,'ÁREA COMPLEMENTARIA'!BX22&gt;=75%),"SI","NO"))))</f>
        <v/>
      </c>
      <c r="N22" s="174" t="str">
        <f>IF(ISBLANK('ÁREA MEJORA COMPETENCIAL'!R22),"",IF('ÁREA ACOMPAÑAMIENTO INT TÉC'!U22="","",(IF(AND(G22="NO",'ÁREA ACOMPAÑAMIENTO INT TÉC'!X22&gt;=75%,'ÁREA MEJORA COMPETENCIAL'!CR22&gt;=75%,'ÁREA COMPLEMENTARIA'!BX22&gt;=75%),"SI","NO"))))</f>
        <v/>
      </c>
      <c r="O22" s="174" t="str">
        <f>IF(ISBLANK('ÁREA MEJORA COMPETENCIAL'!R22),"",IF('ÁREA COMPLEMENTARIA'!BU22="","",(IF(AND(H22="NO",'ÁREA COMPLEMENTARIA'!BX22&gt;=75%,'ÁREA MEJORA COMPETENCIAL'!CR22&gt;=75%,'ÁREA ACOMPAÑAMIENTO INT TÉC'!X22&gt;=75%),"SI","NO"))))</f>
        <v/>
      </c>
      <c r="P22" s="7" t="str">
        <f t="shared" si="2"/>
        <v/>
      </c>
      <c r="Q22" s="7" t="str">
        <f t="shared" si="3"/>
        <v/>
      </c>
      <c r="R22" s="7" t="str">
        <f t="shared" si="4"/>
        <v/>
      </c>
      <c r="S22" s="7" t="str">
        <f t="shared" si="5"/>
        <v/>
      </c>
      <c r="T22" s="175" t="str">
        <f>IF(ISBLANK('ÁREA MEJORA COMPETENCIAL'!R22),"",(IF('ÁREA MEJORA COMPETENCIAL'!X22=1,12,IF('ÁREA MEJORA COMPETENCIAL'!X22=2,24))))</f>
        <v/>
      </c>
      <c r="U22" s="173" t="str">
        <f>IF(ISBLANK('ÁREA MEJORA COMPETENCIAL'!R22),"",SUM('ÁREA MEJORA COMPETENCIAL'!CO22,'ÁREA ACOMPAÑAMIENTO INT TÉC'!U22,'ÁREA COMPLEMENTARIA'!BU22))</f>
        <v/>
      </c>
      <c r="V22" s="216" t="str">
        <f>IF(ISBLANK('ÁREA MEJORA COMPETENCIAL'!R22),"",IF('ÁREA COMPLEMENTARIA'!BU22="","NO PROCEDE",IF(I22=3,"",IF(OR(M22="SI",N22="SI",O22="SI"),"SI","NO"))))</f>
        <v/>
      </c>
      <c r="W22" s="7" t="str">
        <f>IF(ISBLANK('ÁREA MEJORA COMPETENCIAL'!R22),"",IF(OR(I22=3,V22="SI",R22="SI",S22="SI"),"SI","NO"))</f>
        <v/>
      </c>
      <c r="X22" s="9"/>
      <c r="Y22" s="6"/>
      <c r="Z22" s="6"/>
      <c r="AA22" s="6"/>
      <c r="AB22" s="6"/>
      <c r="AC22" s="6"/>
      <c r="AD22" s="6"/>
      <c r="AE22" s="6"/>
      <c r="AF22" s="6"/>
      <c r="AG22" s="6"/>
      <c r="AH22" s="6"/>
      <c r="AI22" s="464"/>
      <c r="AJ22" s="99"/>
    </row>
    <row r="23" spans="1:36" ht="18" customHeight="1" x14ac:dyDescent="0.3">
      <c r="A23" s="355" t="str">
        <f>IF(ISBLANK('ÁREA MEJORA COMPETENCIAL'!A23),"",'ÁREA MEJORA COMPETENCIAL'!A23:B23)</f>
        <v/>
      </c>
      <c r="B23" s="356"/>
      <c r="C23" s="181" t="str">
        <f>IF(ISBLANK('ÁREA MEJORA COMPETENCIAL'!C23),"",'ÁREA MEJORA COMPETENCIAL'!C23)</f>
        <v/>
      </c>
      <c r="D23" s="16" t="str">
        <f>IF(ISBLANK('ÁREA MEJORA COMPETENCIAL'!D23),"",'ÁREA MEJORA COMPETENCIAL'!D23)</f>
        <v/>
      </c>
      <c r="E23" s="76"/>
      <c r="F23" s="7" t="str">
        <f>IF(ISBLANK('ÁREA MEJORA COMPETENCIAL'!R23),"",IF('ÁREA MEJORA COMPETENCIAL'!CQ23="","",IF('ÁREA MEJORA COMPETENCIAL'!CQ23&gt;=0,"SI","NO")))</f>
        <v/>
      </c>
      <c r="G23" s="7" t="str">
        <f>IF(ISBLANK('ÁREA MEJORA COMPETENCIAL'!R23),"",IF('ÁREA MEJORA COMPETENCIAL'!CQ23="","",IF('ÁREA ACOMPAÑAMIENTO INT TÉC'!W23&gt;=0,"SI","NO")))</f>
        <v/>
      </c>
      <c r="H23" s="7" t="str">
        <f>IF(ISBLANK('ÁREA MEJORA COMPETENCIAL'!R23),"",IF('ÁREA MEJORA COMPETENCIAL'!CQ23="","",IF('ÁREA COMPLEMENTARIA'!BW23&gt;=0,"SI","NO")))</f>
        <v/>
      </c>
      <c r="I23" s="7" t="str">
        <f>IF('ÁREA MEJORA COMPETENCIAL'!CQ23="","",IF(ISBLANK('ÁREA MEJORA COMPETENCIAL'!R23),"",COUNTIF(F23:H23,"SI")))</f>
        <v/>
      </c>
      <c r="J23" s="7" t="str">
        <f>IF(ISBLANK('ÁREA MEJORA COMPETENCIAL'!R23),"",SUM('ÁREA MEJORA COMPETENCIAL'!CP23,'ÁREA ACOMPAÑAMIENTO INT TÉC'!V23,'ÁREA COMPLEMENTARIA'!BV23))</f>
        <v/>
      </c>
      <c r="K23" s="173" t="str">
        <f>IF(ISBLANK('ÁREA MEJORA COMPETENCIAL'!R23),"",(IF(T23=12,12,IF(T23=24,24,))))</f>
        <v/>
      </c>
      <c r="L23" s="174" t="str">
        <f>IF(ISBLANK('ÁREA MEJORA COMPETENCIAL'!R23),"",IF('ÁREA MEJORA COMPETENCIAL'!CO23="",(J23/K23),I23/3))</f>
        <v/>
      </c>
      <c r="M23" s="174" t="str">
        <f>IF(ISBLANK('ÁREA MEJORA COMPETENCIAL'!R23),"",IF('ÁREA MEJORA COMPETENCIAL'!CO23="","",(IF(AND(F23="NO",'ÁREA MEJORA COMPETENCIAL'!CR23&gt;=75%,'ÁREA ACOMPAÑAMIENTO INT TÉC'!X23&gt;=75%,'ÁREA COMPLEMENTARIA'!BX23&gt;=75%),"SI","NO"))))</f>
        <v/>
      </c>
      <c r="N23" s="174" t="str">
        <f>IF(ISBLANK('ÁREA MEJORA COMPETENCIAL'!R23),"",IF('ÁREA ACOMPAÑAMIENTO INT TÉC'!U23="","",(IF(AND(G23="NO",'ÁREA ACOMPAÑAMIENTO INT TÉC'!X23&gt;=75%,'ÁREA MEJORA COMPETENCIAL'!CR23&gt;=75%,'ÁREA COMPLEMENTARIA'!BX23&gt;=75%),"SI","NO"))))</f>
        <v/>
      </c>
      <c r="O23" s="174" t="str">
        <f>IF(ISBLANK('ÁREA MEJORA COMPETENCIAL'!R23),"",IF('ÁREA COMPLEMENTARIA'!BU23="","",(IF(AND(H23="NO",'ÁREA COMPLEMENTARIA'!BX23&gt;=75%,'ÁREA MEJORA COMPETENCIAL'!CR23&gt;=75%,'ÁREA ACOMPAÑAMIENTO INT TÉC'!X23&gt;=75%),"SI","NO"))))</f>
        <v/>
      </c>
      <c r="P23" s="7" t="str">
        <f t="shared" si="2"/>
        <v/>
      </c>
      <c r="Q23" s="7" t="str">
        <f t="shared" si="3"/>
        <v/>
      </c>
      <c r="R23" s="7" t="str">
        <f t="shared" si="4"/>
        <v/>
      </c>
      <c r="S23" s="7" t="str">
        <f t="shared" si="5"/>
        <v/>
      </c>
      <c r="T23" s="175" t="str">
        <f>IF(ISBLANK('ÁREA MEJORA COMPETENCIAL'!R23),"",(IF('ÁREA MEJORA COMPETENCIAL'!X23=1,12,IF('ÁREA MEJORA COMPETENCIAL'!X23=2,24))))</f>
        <v/>
      </c>
      <c r="U23" s="173" t="str">
        <f>IF(ISBLANK('ÁREA MEJORA COMPETENCIAL'!R23),"",SUM('ÁREA MEJORA COMPETENCIAL'!CO23,'ÁREA ACOMPAÑAMIENTO INT TÉC'!U23,'ÁREA COMPLEMENTARIA'!BU23))</f>
        <v/>
      </c>
      <c r="V23" s="216" t="str">
        <f>IF(ISBLANK('ÁREA MEJORA COMPETENCIAL'!R23),"",IF('ÁREA COMPLEMENTARIA'!BU23="","NO PROCEDE",IF(I23=3,"",IF(OR(M23="SI",N23="SI",O23="SI"),"SI","NO"))))</f>
        <v/>
      </c>
      <c r="W23" s="7" t="str">
        <f>IF(ISBLANK('ÁREA MEJORA COMPETENCIAL'!R23),"",IF(OR(I23=3,V23="SI",R23="SI",S23="SI"),"SI","NO"))</f>
        <v/>
      </c>
      <c r="X23" s="9"/>
      <c r="Y23" s="6"/>
      <c r="Z23" s="6"/>
      <c r="AA23" s="6"/>
      <c r="AB23" s="6"/>
      <c r="AC23" s="6"/>
      <c r="AD23" s="6"/>
      <c r="AE23" s="6"/>
      <c r="AF23" s="6"/>
      <c r="AG23" s="6"/>
      <c r="AH23" s="6"/>
      <c r="AI23" s="464"/>
      <c r="AJ23" s="99"/>
    </row>
    <row r="24" spans="1:36" ht="18" customHeight="1" x14ac:dyDescent="0.3">
      <c r="A24" s="355" t="str">
        <f>IF(ISBLANK('ÁREA MEJORA COMPETENCIAL'!A24),"",'ÁREA MEJORA COMPETENCIAL'!A24:B24)</f>
        <v/>
      </c>
      <c r="B24" s="356"/>
      <c r="C24" s="181" t="str">
        <f>IF(ISBLANK('ÁREA MEJORA COMPETENCIAL'!C24),"",'ÁREA MEJORA COMPETENCIAL'!C24)</f>
        <v/>
      </c>
      <c r="D24" s="16" t="str">
        <f>IF(ISBLANK('ÁREA MEJORA COMPETENCIAL'!D24),"",'ÁREA MEJORA COMPETENCIAL'!D24)</f>
        <v/>
      </c>
      <c r="E24" s="76"/>
      <c r="F24" s="7" t="str">
        <f>IF(ISBLANK('ÁREA MEJORA COMPETENCIAL'!R24),"",IF('ÁREA MEJORA COMPETENCIAL'!CQ24="","",IF('ÁREA MEJORA COMPETENCIAL'!CQ24&gt;=0,"SI","NO")))</f>
        <v/>
      </c>
      <c r="G24" s="7" t="str">
        <f>IF(ISBLANK('ÁREA MEJORA COMPETENCIAL'!R24),"",IF('ÁREA MEJORA COMPETENCIAL'!CQ24="","",IF('ÁREA ACOMPAÑAMIENTO INT TÉC'!W24&gt;=0,"SI","NO")))</f>
        <v/>
      </c>
      <c r="H24" s="7" t="str">
        <f>IF(ISBLANK('ÁREA MEJORA COMPETENCIAL'!R24),"",IF('ÁREA MEJORA COMPETENCIAL'!CQ24="","",IF('ÁREA COMPLEMENTARIA'!BW24&gt;=0,"SI","NO")))</f>
        <v/>
      </c>
      <c r="I24" s="7" t="str">
        <f>IF('ÁREA MEJORA COMPETENCIAL'!CQ24="","",IF(ISBLANK('ÁREA MEJORA COMPETENCIAL'!R24),"",COUNTIF(F24:H24,"SI")))</f>
        <v/>
      </c>
      <c r="J24" s="7" t="str">
        <f>IF(ISBLANK('ÁREA MEJORA COMPETENCIAL'!R24),"",SUM('ÁREA MEJORA COMPETENCIAL'!CP24,'ÁREA ACOMPAÑAMIENTO INT TÉC'!V24,'ÁREA COMPLEMENTARIA'!BV24))</f>
        <v/>
      </c>
      <c r="K24" s="173" t="str">
        <f>IF(ISBLANK('ÁREA MEJORA COMPETENCIAL'!R24),"",(IF(T24=12,12,IF(T24=24,24,))))</f>
        <v/>
      </c>
      <c r="L24" s="174" t="str">
        <f>IF(ISBLANK('ÁREA MEJORA COMPETENCIAL'!R24),"",IF('ÁREA MEJORA COMPETENCIAL'!CO24="",(J24/K24),I24/3))</f>
        <v/>
      </c>
      <c r="M24" s="174" t="str">
        <f>IF(ISBLANK('ÁREA MEJORA COMPETENCIAL'!R24),"",IF('ÁREA MEJORA COMPETENCIAL'!CO24="","",(IF(AND(F24="NO",'ÁREA MEJORA COMPETENCIAL'!CR24&gt;=75%,'ÁREA ACOMPAÑAMIENTO INT TÉC'!X24&gt;=75%,'ÁREA COMPLEMENTARIA'!BX24&gt;=75%),"SI","NO"))))</f>
        <v/>
      </c>
      <c r="N24" s="174" t="str">
        <f>IF(ISBLANK('ÁREA MEJORA COMPETENCIAL'!R24),"",IF('ÁREA ACOMPAÑAMIENTO INT TÉC'!U24="","",(IF(AND(G24="NO",'ÁREA ACOMPAÑAMIENTO INT TÉC'!X24&gt;=75%,'ÁREA MEJORA COMPETENCIAL'!CR24&gt;=75%,'ÁREA COMPLEMENTARIA'!BX24&gt;=75%),"SI","NO"))))</f>
        <v/>
      </c>
      <c r="O24" s="174" t="str">
        <f>IF(ISBLANK('ÁREA MEJORA COMPETENCIAL'!R24),"",IF('ÁREA COMPLEMENTARIA'!BU24="","",(IF(AND(H24="NO",'ÁREA COMPLEMENTARIA'!BX24&gt;=75%,'ÁREA MEJORA COMPETENCIAL'!CR24&gt;=75%,'ÁREA ACOMPAÑAMIENTO INT TÉC'!X24&gt;=75%),"SI","NO"))))</f>
        <v/>
      </c>
      <c r="P24" s="7" t="str">
        <f t="shared" si="2"/>
        <v/>
      </c>
      <c r="Q24" s="7" t="str">
        <f t="shared" si="3"/>
        <v/>
      </c>
      <c r="R24" s="7" t="str">
        <f t="shared" si="4"/>
        <v/>
      </c>
      <c r="S24" s="7" t="str">
        <f t="shared" si="5"/>
        <v/>
      </c>
      <c r="T24" s="175" t="str">
        <f>IF(ISBLANK('ÁREA MEJORA COMPETENCIAL'!R24),"",(IF('ÁREA MEJORA COMPETENCIAL'!X24=1,12,IF('ÁREA MEJORA COMPETENCIAL'!X24=2,24))))</f>
        <v/>
      </c>
      <c r="U24" s="173" t="str">
        <f>IF(ISBLANK('ÁREA MEJORA COMPETENCIAL'!R24),"",SUM('ÁREA MEJORA COMPETENCIAL'!CO24,'ÁREA ACOMPAÑAMIENTO INT TÉC'!U24,'ÁREA COMPLEMENTARIA'!BU24))</f>
        <v/>
      </c>
      <c r="V24" s="216" t="str">
        <f>IF(ISBLANK('ÁREA MEJORA COMPETENCIAL'!R24),"",IF('ÁREA COMPLEMENTARIA'!BU24="","NO PROCEDE",IF(I24=3,"",IF(OR(M24="SI",N24="SI",O24="SI"),"SI","NO"))))</f>
        <v/>
      </c>
      <c r="W24" s="7" t="str">
        <f>IF(ISBLANK('ÁREA MEJORA COMPETENCIAL'!R24),"",IF(OR(I24=3,V24="SI",R24="SI",S24="SI"),"SI","NO"))</f>
        <v/>
      </c>
      <c r="X24" s="9"/>
      <c r="Y24" s="6"/>
      <c r="Z24" s="6"/>
      <c r="AA24" s="6"/>
      <c r="AB24" s="6"/>
      <c r="AC24" s="6"/>
      <c r="AD24" s="6"/>
      <c r="AE24" s="6"/>
      <c r="AF24" s="6"/>
      <c r="AG24" s="6"/>
      <c r="AH24" s="6"/>
      <c r="AI24" s="464"/>
      <c r="AJ24" s="99"/>
    </row>
    <row r="25" spans="1:36" ht="18" customHeight="1" x14ac:dyDescent="0.3">
      <c r="A25" s="355" t="str">
        <f>IF(ISBLANK('ÁREA MEJORA COMPETENCIAL'!A25),"",'ÁREA MEJORA COMPETENCIAL'!A25:B25)</f>
        <v/>
      </c>
      <c r="B25" s="356"/>
      <c r="C25" s="181" t="str">
        <f>IF(ISBLANK('ÁREA MEJORA COMPETENCIAL'!C25),"",'ÁREA MEJORA COMPETENCIAL'!C25)</f>
        <v/>
      </c>
      <c r="D25" s="16" t="str">
        <f>IF(ISBLANK('ÁREA MEJORA COMPETENCIAL'!D25),"",'ÁREA MEJORA COMPETENCIAL'!D25)</f>
        <v/>
      </c>
      <c r="E25" s="76"/>
      <c r="F25" s="7" t="str">
        <f>IF(ISBLANK('ÁREA MEJORA COMPETENCIAL'!R25),"",IF('ÁREA MEJORA COMPETENCIAL'!CQ25="","",IF('ÁREA MEJORA COMPETENCIAL'!CQ25&gt;=0,"SI","NO")))</f>
        <v/>
      </c>
      <c r="G25" s="7" t="str">
        <f>IF(ISBLANK('ÁREA MEJORA COMPETENCIAL'!R25),"",IF('ÁREA MEJORA COMPETENCIAL'!CQ25="","",IF('ÁREA ACOMPAÑAMIENTO INT TÉC'!W25&gt;=0,"SI","NO")))</f>
        <v/>
      </c>
      <c r="H25" s="7" t="str">
        <f>IF(ISBLANK('ÁREA MEJORA COMPETENCIAL'!R25),"",IF('ÁREA MEJORA COMPETENCIAL'!CQ25="","",IF('ÁREA COMPLEMENTARIA'!BW25&gt;=0,"SI","NO")))</f>
        <v/>
      </c>
      <c r="I25" s="7" t="str">
        <f>IF('ÁREA MEJORA COMPETENCIAL'!CQ25="","",IF(ISBLANK('ÁREA MEJORA COMPETENCIAL'!R25),"",COUNTIF(F25:H25,"SI")))</f>
        <v/>
      </c>
      <c r="J25" s="7" t="str">
        <f>IF(ISBLANK('ÁREA MEJORA COMPETENCIAL'!R25),"",SUM('ÁREA MEJORA COMPETENCIAL'!CP25,'ÁREA ACOMPAÑAMIENTO INT TÉC'!V25,'ÁREA COMPLEMENTARIA'!BV25))</f>
        <v/>
      </c>
      <c r="K25" s="173" t="str">
        <f>IF(ISBLANK('ÁREA MEJORA COMPETENCIAL'!R25),"",(IF(T25=12,12,IF(T25=24,24,))))</f>
        <v/>
      </c>
      <c r="L25" s="174" t="str">
        <f>IF(ISBLANK('ÁREA MEJORA COMPETENCIAL'!R25),"",IF('ÁREA MEJORA COMPETENCIAL'!CO25="",(J25/K25),I25/3))</f>
        <v/>
      </c>
      <c r="M25" s="174" t="str">
        <f>IF(ISBLANK('ÁREA MEJORA COMPETENCIAL'!R25),"",IF('ÁREA MEJORA COMPETENCIAL'!CO25="","",(IF(AND(F25="NO",'ÁREA MEJORA COMPETENCIAL'!CR25&gt;=75%,'ÁREA ACOMPAÑAMIENTO INT TÉC'!X25&gt;=75%,'ÁREA COMPLEMENTARIA'!BX25&gt;=75%),"SI","NO"))))</f>
        <v/>
      </c>
      <c r="N25" s="174" t="str">
        <f>IF(ISBLANK('ÁREA MEJORA COMPETENCIAL'!R25),"",IF('ÁREA ACOMPAÑAMIENTO INT TÉC'!U25="","",(IF(AND(G25="NO",'ÁREA ACOMPAÑAMIENTO INT TÉC'!X25&gt;=75%,'ÁREA MEJORA COMPETENCIAL'!CR25&gt;=75%,'ÁREA COMPLEMENTARIA'!BX25&gt;=75%),"SI","NO"))))</f>
        <v/>
      </c>
      <c r="O25" s="174" t="str">
        <f>IF(ISBLANK('ÁREA MEJORA COMPETENCIAL'!R25),"",IF('ÁREA COMPLEMENTARIA'!BU25="","",(IF(AND(H25="NO",'ÁREA COMPLEMENTARIA'!BX25&gt;=75%,'ÁREA MEJORA COMPETENCIAL'!CR25&gt;=75%,'ÁREA ACOMPAÑAMIENTO INT TÉC'!X25&gt;=75%),"SI","NO"))))</f>
        <v/>
      </c>
      <c r="P25" s="7" t="str">
        <f t="shared" si="2"/>
        <v/>
      </c>
      <c r="Q25" s="7" t="str">
        <f t="shared" si="3"/>
        <v/>
      </c>
      <c r="R25" s="7" t="str">
        <f t="shared" si="4"/>
        <v/>
      </c>
      <c r="S25" s="7" t="str">
        <f t="shared" si="5"/>
        <v/>
      </c>
      <c r="T25" s="175" t="str">
        <f>IF(ISBLANK('ÁREA MEJORA COMPETENCIAL'!R25),"",(IF('ÁREA MEJORA COMPETENCIAL'!X25=1,12,IF('ÁREA MEJORA COMPETENCIAL'!X25=2,24))))</f>
        <v/>
      </c>
      <c r="U25" s="173" t="str">
        <f>IF(ISBLANK('ÁREA MEJORA COMPETENCIAL'!R25),"",SUM('ÁREA MEJORA COMPETENCIAL'!CO25,'ÁREA ACOMPAÑAMIENTO INT TÉC'!U25,'ÁREA COMPLEMENTARIA'!BU25))</f>
        <v/>
      </c>
      <c r="V25" s="216" t="str">
        <f>IF(ISBLANK('ÁREA MEJORA COMPETENCIAL'!R25),"",IF('ÁREA COMPLEMENTARIA'!BU25="","NO PROCEDE",IF(I25=3,"",IF(OR(M25="SI",N25="SI",O25="SI"),"SI","NO"))))</f>
        <v/>
      </c>
      <c r="W25" s="7" t="str">
        <f>IF(ISBLANK('ÁREA MEJORA COMPETENCIAL'!R25),"",IF(OR(I25=3,V25="SI",R25="SI",S25="SI"),"SI","NO"))</f>
        <v/>
      </c>
      <c r="X25" s="9"/>
      <c r="Y25" s="6"/>
      <c r="Z25" s="6"/>
      <c r="AA25" s="6"/>
      <c r="AB25" s="6"/>
      <c r="AC25" s="6"/>
      <c r="AD25" s="6"/>
      <c r="AE25" s="6"/>
      <c r="AF25" s="6"/>
      <c r="AG25" s="6"/>
      <c r="AH25" s="6"/>
      <c r="AI25" s="464"/>
      <c r="AJ25" s="99"/>
    </row>
    <row r="26" spans="1:36" ht="18" customHeight="1" x14ac:dyDescent="0.3">
      <c r="A26" s="355" t="str">
        <f>IF(ISBLANK('ÁREA MEJORA COMPETENCIAL'!A26),"",'ÁREA MEJORA COMPETENCIAL'!A26:B26)</f>
        <v/>
      </c>
      <c r="B26" s="356"/>
      <c r="C26" s="181" t="str">
        <f>IF(ISBLANK('ÁREA MEJORA COMPETENCIAL'!C26),"",'ÁREA MEJORA COMPETENCIAL'!C26)</f>
        <v/>
      </c>
      <c r="D26" s="16" t="str">
        <f>IF(ISBLANK('ÁREA MEJORA COMPETENCIAL'!D26),"",'ÁREA MEJORA COMPETENCIAL'!D26)</f>
        <v/>
      </c>
      <c r="E26" s="76"/>
      <c r="F26" s="7" t="str">
        <f>IF(ISBLANK('ÁREA MEJORA COMPETENCIAL'!R26),"",IF('ÁREA MEJORA COMPETENCIAL'!CQ26="","",IF('ÁREA MEJORA COMPETENCIAL'!CQ26&gt;=0,"SI","NO")))</f>
        <v/>
      </c>
      <c r="G26" s="7" t="str">
        <f>IF(ISBLANK('ÁREA MEJORA COMPETENCIAL'!R26),"",IF('ÁREA MEJORA COMPETENCIAL'!CQ26="","",IF('ÁREA ACOMPAÑAMIENTO INT TÉC'!W26&gt;=0,"SI","NO")))</f>
        <v/>
      </c>
      <c r="H26" s="7" t="str">
        <f>IF(ISBLANK('ÁREA MEJORA COMPETENCIAL'!R26),"",IF('ÁREA MEJORA COMPETENCIAL'!CQ26="","",IF('ÁREA COMPLEMENTARIA'!BW26&gt;=0,"SI","NO")))</f>
        <v/>
      </c>
      <c r="I26" s="7" t="str">
        <f>IF('ÁREA MEJORA COMPETENCIAL'!CQ26="","",IF(ISBLANK('ÁREA MEJORA COMPETENCIAL'!R26),"",COUNTIF(F26:H26,"SI")))</f>
        <v/>
      </c>
      <c r="J26" s="7" t="str">
        <f>IF(ISBLANK('ÁREA MEJORA COMPETENCIAL'!R26),"",SUM('ÁREA MEJORA COMPETENCIAL'!CP26,'ÁREA ACOMPAÑAMIENTO INT TÉC'!V26,'ÁREA COMPLEMENTARIA'!BV26))</f>
        <v/>
      </c>
      <c r="K26" s="173" t="str">
        <f>IF(ISBLANK('ÁREA MEJORA COMPETENCIAL'!R26),"",(IF(T26=12,12,IF(T26=24,24,))))</f>
        <v/>
      </c>
      <c r="L26" s="174" t="str">
        <f>IF(ISBLANK('ÁREA MEJORA COMPETENCIAL'!R26),"",IF('ÁREA MEJORA COMPETENCIAL'!CO26="",(J26/K26),I26/3))</f>
        <v/>
      </c>
      <c r="M26" s="174" t="str">
        <f>IF(ISBLANK('ÁREA MEJORA COMPETENCIAL'!R26),"",IF('ÁREA MEJORA COMPETENCIAL'!CO26="","",(IF(AND(F26="NO",'ÁREA MEJORA COMPETENCIAL'!CR26&gt;=75%,'ÁREA ACOMPAÑAMIENTO INT TÉC'!X26&gt;=75%,'ÁREA COMPLEMENTARIA'!BX26&gt;=75%),"SI","NO"))))</f>
        <v/>
      </c>
      <c r="N26" s="174" t="str">
        <f>IF(ISBLANK('ÁREA MEJORA COMPETENCIAL'!R26),"",IF('ÁREA ACOMPAÑAMIENTO INT TÉC'!U26="","",(IF(AND(G26="NO",'ÁREA ACOMPAÑAMIENTO INT TÉC'!X26&gt;=75%,'ÁREA MEJORA COMPETENCIAL'!CR26&gt;=75%,'ÁREA COMPLEMENTARIA'!BX26&gt;=75%),"SI","NO"))))</f>
        <v/>
      </c>
      <c r="O26" s="174" t="str">
        <f>IF(ISBLANK('ÁREA MEJORA COMPETENCIAL'!R26),"",IF('ÁREA COMPLEMENTARIA'!BU26="","",(IF(AND(H26="NO",'ÁREA COMPLEMENTARIA'!BX26&gt;=75%,'ÁREA MEJORA COMPETENCIAL'!CR26&gt;=75%,'ÁREA ACOMPAÑAMIENTO INT TÉC'!X26&gt;=75%),"SI","NO"))))</f>
        <v/>
      </c>
      <c r="P26" s="7" t="str">
        <f t="shared" si="2"/>
        <v/>
      </c>
      <c r="Q26" s="7" t="str">
        <f t="shared" si="3"/>
        <v/>
      </c>
      <c r="R26" s="7" t="str">
        <f t="shared" si="4"/>
        <v/>
      </c>
      <c r="S26" s="7" t="str">
        <f t="shared" si="5"/>
        <v/>
      </c>
      <c r="T26" s="175" t="str">
        <f>IF(ISBLANK('ÁREA MEJORA COMPETENCIAL'!R26),"",(IF('ÁREA MEJORA COMPETENCIAL'!X26=1,12,IF('ÁREA MEJORA COMPETENCIAL'!X26=2,24))))</f>
        <v/>
      </c>
      <c r="U26" s="173" t="str">
        <f>IF(ISBLANK('ÁREA MEJORA COMPETENCIAL'!R26),"",SUM('ÁREA MEJORA COMPETENCIAL'!CO26,'ÁREA ACOMPAÑAMIENTO INT TÉC'!U26,'ÁREA COMPLEMENTARIA'!BU26))</f>
        <v/>
      </c>
      <c r="V26" s="216" t="str">
        <f>IF(ISBLANK('ÁREA MEJORA COMPETENCIAL'!R26),"",IF('ÁREA COMPLEMENTARIA'!BU26="","NO PROCEDE",IF(I26=3,"",IF(OR(M26="SI",N26="SI",O26="SI"),"SI","NO"))))</f>
        <v/>
      </c>
      <c r="W26" s="7" t="str">
        <f>IF(ISBLANK('ÁREA MEJORA COMPETENCIAL'!R26),"",IF(OR(I26=3,V26="SI",R26="SI",S26="SI"),"SI","NO"))</f>
        <v/>
      </c>
      <c r="X26" s="9"/>
      <c r="Y26" s="6"/>
      <c r="Z26" s="6"/>
      <c r="AA26" s="6"/>
      <c r="AB26" s="6"/>
      <c r="AC26" s="6"/>
      <c r="AD26" s="6"/>
      <c r="AE26" s="6"/>
      <c r="AF26" s="6"/>
      <c r="AG26" s="6"/>
      <c r="AH26" s="6"/>
      <c r="AI26" s="464"/>
      <c r="AJ26" s="99"/>
    </row>
    <row r="27" spans="1:36" ht="18" customHeight="1" x14ac:dyDescent="0.3">
      <c r="A27" s="355" t="str">
        <f>IF(ISBLANK('ÁREA MEJORA COMPETENCIAL'!A27),"",'ÁREA MEJORA COMPETENCIAL'!A27:B27)</f>
        <v/>
      </c>
      <c r="B27" s="356"/>
      <c r="C27" s="181" t="str">
        <f>IF(ISBLANK('ÁREA MEJORA COMPETENCIAL'!C27),"",'ÁREA MEJORA COMPETENCIAL'!C27)</f>
        <v/>
      </c>
      <c r="D27" s="16" t="str">
        <f>IF(ISBLANK('ÁREA MEJORA COMPETENCIAL'!D27),"",'ÁREA MEJORA COMPETENCIAL'!D27)</f>
        <v/>
      </c>
      <c r="E27" s="76"/>
      <c r="F27" s="7" t="str">
        <f>IF(ISBLANK('ÁREA MEJORA COMPETENCIAL'!R27),"",IF('ÁREA MEJORA COMPETENCIAL'!CQ27="","",IF('ÁREA MEJORA COMPETENCIAL'!CQ27&gt;=0,"SI","NO")))</f>
        <v/>
      </c>
      <c r="G27" s="7" t="str">
        <f>IF(ISBLANK('ÁREA MEJORA COMPETENCIAL'!R27),"",IF('ÁREA MEJORA COMPETENCIAL'!CQ27="","",IF('ÁREA ACOMPAÑAMIENTO INT TÉC'!W27&gt;=0,"SI","NO")))</f>
        <v/>
      </c>
      <c r="H27" s="7" t="str">
        <f>IF(ISBLANK('ÁREA MEJORA COMPETENCIAL'!R27),"",IF('ÁREA MEJORA COMPETENCIAL'!CQ27="","",IF('ÁREA COMPLEMENTARIA'!BW27&gt;=0,"SI","NO")))</f>
        <v/>
      </c>
      <c r="I27" s="7" t="str">
        <f>IF('ÁREA MEJORA COMPETENCIAL'!CQ27="","",IF(ISBLANK('ÁREA MEJORA COMPETENCIAL'!R27),"",COUNTIF(F27:H27,"SI")))</f>
        <v/>
      </c>
      <c r="J27" s="7" t="str">
        <f>IF(ISBLANK('ÁREA MEJORA COMPETENCIAL'!R27),"",SUM('ÁREA MEJORA COMPETENCIAL'!CP27,'ÁREA ACOMPAÑAMIENTO INT TÉC'!V27,'ÁREA COMPLEMENTARIA'!BV27))</f>
        <v/>
      </c>
      <c r="K27" s="173" t="str">
        <f>IF(ISBLANK('ÁREA MEJORA COMPETENCIAL'!R27),"",(IF(T27=12,12,IF(T27=24,24,))))</f>
        <v/>
      </c>
      <c r="L27" s="174" t="str">
        <f>IF(ISBLANK('ÁREA MEJORA COMPETENCIAL'!R27),"",IF('ÁREA MEJORA COMPETENCIAL'!CO27="",(J27/K27),I27/3))</f>
        <v/>
      </c>
      <c r="M27" s="174" t="str">
        <f>IF(ISBLANK('ÁREA MEJORA COMPETENCIAL'!R27),"",IF('ÁREA MEJORA COMPETENCIAL'!CO27="","",(IF(AND(F27="NO",'ÁREA MEJORA COMPETENCIAL'!CR27&gt;=75%,'ÁREA ACOMPAÑAMIENTO INT TÉC'!X27&gt;=75%,'ÁREA COMPLEMENTARIA'!BX27&gt;=75%),"SI","NO"))))</f>
        <v/>
      </c>
      <c r="N27" s="174" t="str">
        <f>IF(ISBLANK('ÁREA MEJORA COMPETENCIAL'!R27),"",IF('ÁREA ACOMPAÑAMIENTO INT TÉC'!U27="","",(IF(AND(G27="NO",'ÁREA ACOMPAÑAMIENTO INT TÉC'!X27&gt;=75%,'ÁREA MEJORA COMPETENCIAL'!CR27&gt;=75%,'ÁREA COMPLEMENTARIA'!BX27&gt;=75%),"SI","NO"))))</f>
        <v/>
      </c>
      <c r="O27" s="174" t="str">
        <f>IF(ISBLANK('ÁREA MEJORA COMPETENCIAL'!R27),"",IF('ÁREA COMPLEMENTARIA'!BU27="","",(IF(AND(H27="NO",'ÁREA COMPLEMENTARIA'!BX27&gt;=75%,'ÁREA MEJORA COMPETENCIAL'!CR27&gt;=75%,'ÁREA ACOMPAÑAMIENTO INT TÉC'!X27&gt;=75%),"SI","NO"))))</f>
        <v/>
      </c>
      <c r="P27" s="7" t="str">
        <f t="shared" si="2"/>
        <v/>
      </c>
      <c r="Q27" s="7" t="str">
        <f t="shared" si="3"/>
        <v/>
      </c>
      <c r="R27" s="7" t="str">
        <f t="shared" si="4"/>
        <v/>
      </c>
      <c r="S27" s="7" t="str">
        <f t="shared" si="5"/>
        <v/>
      </c>
      <c r="T27" s="175" t="str">
        <f>IF(ISBLANK('ÁREA MEJORA COMPETENCIAL'!R27),"",(IF('ÁREA MEJORA COMPETENCIAL'!X27=1,12,IF('ÁREA MEJORA COMPETENCIAL'!X27=2,24))))</f>
        <v/>
      </c>
      <c r="U27" s="173" t="str">
        <f>IF(ISBLANK('ÁREA MEJORA COMPETENCIAL'!R27),"",SUM('ÁREA MEJORA COMPETENCIAL'!CO27,'ÁREA ACOMPAÑAMIENTO INT TÉC'!U27,'ÁREA COMPLEMENTARIA'!BU27))</f>
        <v/>
      </c>
      <c r="V27" s="216" t="str">
        <f>IF(ISBLANK('ÁREA MEJORA COMPETENCIAL'!R27),"",IF('ÁREA COMPLEMENTARIA'!BU27="","NO PROCEDE",IF(I27=3,"",IF(OR(M27="SI",N27="SI",O27="SI"),"SI","NO"))))</f>
        <v/>
      </c>
      <c r="W27" s="7" t="str">
        <f>IF(ISBLANK('ÁREA MEJORA COMPETENCIAL'!R27),"",IF(OR(I27=3,V27="SI",R27="SI",S27="SI"),"SI","NO"))</f>
        <v/>
      </c>
      <c r="X27" s="9"/>
      <c r="Y27" s="6"/>
      <c r="Z27" s="6"/>
      <c r="AA27" s="6"/>
      <c r="AB27" s="6"/>
      <c r="AC27" s="6"/>
      <c r="AD27" s="6"/>
      <c r="AE27" s="6"/>
      <c r="AF27" s="6"/>
      <c r="AG27" s="6"/>
      <c r="AH27" s="6"/>
      <c r="AI27" s="464"/>
      <c r="AJ27" s="99"/>
    </row>
    <row r="28" spans="1:36" ht="18" customHeight="1" x14ac:dyDescent="0.3">
      <c r="A28" s="355" t="str">
        <f>IF(ISBLANK('ÁREA MEJORA COMPETENCIAL'!A28),"",'ÁREA MEJORA COMPETENCIAL'!A28:B28)</f>
        <v/>
      </c>
      <c r="B28" s="356"/>
      <c r="C28" s="181" t="str">
        <f>IF(ISBLANK('ÁREA MEJORA COMPETENCIAL'!C28),"",'ÁREA MEJORA COMPETENCIAL'!C28)</f>
        <v/>
      </c>
      <c r="D28" s="16" t="str">
        <f>IF(ISBLANK('ÁREA MEJORA COMPETENCIAL'!D28),"",'ÁREA MEJORA COMPETENCIAL'!D28)</f>
        <v/>
      </c>
      <c r="E28" s="76"/>
      <c r="F28" s="7" t="str">
        <f>IF(ISBLANK('ÁREA MEJORA COMPETENCIAL'!R28),"",IF('ÁREA MEJORA COMPETENCIAL'!CQ28="","",IF('ÁREA MEJORA COMPETENCIAL'!CQ28&gt;=0,"SI","NO")))</f>
        <v/>
      </c>
      <c r="G28" s="7" t="str">
        <f>IF(ISBLANK('ÁREA MEJORA COMPETENCIAL'!R28),"",IF('ÁREA MEJORA COMPETENCIAL'!CQ28="","",IF('ÁREA ACOMPAÑAMIENTO INT TÉC'!W28&gt;=0,"SI","NO")))</f>
        <v/>
      </c>
      <c r="H28" s="7" t="str">
        <f>IF(ISBLANK('ÁREA MEJORA COMPETENCIAL'!R28),"",IF('ÁREA MEJORA COMPETENCIAL'!CQ28="","",IF('ÁREA COMPLEMENTARIA'!BW28&gt;=0,"SI","NO")))</f>
        <v/>
      </c>
      <c r="I28" s="7" t="str">
        <f>IF('ÁREA MEJORA COMPETENCIAL'!CQ28="","",IF(ISBLANK('ÁREA MEJORA COMPETENCIAL'!R28),"",COUNTIF(F28:H28,"SI")))</f>
        <v/>
      </c>
      <c r="J28" s="7" t="str">
        <f>IF(ISBLANK('ÁREA MEJORA COMPETENCIAL'!R28),"",SUM('ÁREA MEJORA COMPETENCIAL'!CP28,'ÁREA ACOMPAÑAMIENTO INT TÉC'!V28,'ÁREA COMPLEMENTARIA'!BV28))</f>
        <v/>
      </c>
      <c r="K28" s="173" t="str">
        <f>IF(ISBLANK('ÁREA MEJORA COMPETENCIAL'!R28),"",(IF(T28=12,12,IF(T28=24,24,))))</f>
        <v/>
      </c>
      <c r="L28" s="174" t="str">
        <f>IF(ISBLANK('ÁREA MEJORA COMPETENCIAL'!R28),"",IF('ÁREA MEJORA COMPETENCIAL'!CO28="",(J28/K28),I28/3))</f>
        <v/>
      </c>
      <c r="M28" s="174" t="str">
        <f>IF(ISBLANK('ÁREA MEJORA COMPETENCIAL'!R28),"",IF('ÁREA MEJORA COMPETENCIAL'!CO28="","",(IF(AND(F28="NO",'ÁREA MEJORA COMPETENCIAL'!CR28&gt;=75%,'ÁREA ACOMPAÑAMIENTO INT TÉC'!X28&gt;=75%,'ÁREA COMPLEMENTARIA'!BX28&gt;=75%),"SI","NO"))))</f>
        <v/>
      </c>
      <c r="N28" s="174" t="str">
        <f>IF(ISBLANK('ÁREA MEJORA COMPETENCIAL'!R28),"",IF('ÁREA ACOMPAÑAMIENTO INT TÉC'!U28="","",(IF(AND(G28="NO",'ÁREA ACOMPAÑAMIENTO INT TÉC'!X28&gt;=75%,'ÁREA MEJORA COMPETENCIAL'!CR28&gt;=75%,'ÁREA COMPLEMENTARIA'!BX28&gt;=75%),"SI","NO"))))</f>
        <v/>
      </c>
      <c r="O28" s="174" t="str">
        <f>IF(ISBLANK('ÁREA MEJORA COMPETENCIAL'!R28),"",IF('ÁREA COMPLEMENTARIA'!BU28="","",(IF(AND(H28="NO",'ÁREA COMPLEMENTARIA'!BX28&gt;=75%,'ÁREA MEJORA COMPETENCIAL'!CR28&gt;=75%,'ÁREA ACOMPAÑAMIENTO INT TÉC'!X28&gt;=75%),"SI","NO"))))</f>
        <v/>
      </c>
      <c r="P28" s="7" t="str">
        <f t="shared" si="2"/>
        <v/>
      </c>
      <c r="Q28" s="7" t="str">
        <f t="shared" si="3"/>
        <v/>
      </c>
      <c r="R28" s="7" t="str">
        <f t="shared" si="4"/>
        <v/>
      </c>
      <c r="S28" s="7" t="str">
        <f t="shared" si="5"/>
        <v/>
      </c>
      <c r="T28" s="175" t="str">
        <f>IF(ISBLANK('ÁREA MEJORA COMPETENCIAL'!R28),"",(IF('ÁREA MEJORA COMPETENCIAL'!X28=1,12,IF('ÁREA MEJORA COMPETENCIAL'!X28=2,24))))</f>
        <v/>
      </c>
      <c r="U28" s="173" t="str">
        <f>IF(ISBLANK('ÁREA MEJORA COMPETENCIAL'!R28),"",SUM('ÁREA MEJORA COMPETENCIAL'!CO28,'ÁREA ACOMPAÑAMIENTO INT TÉC'!U28,'ÁREA COMPLEMENTARIA'!BU28))</f>
        <v/>
      </c>
      <c r="V28" s="216" t="str">
        <f>IF(ISBLANK('ÁREA MEJORA COMPETENCIAL'!R28),"",IF('ÁREA COMPLEMENTARIA'!BU28="","NO PROCEDE",IF(I28=3,"",IF(OR(M28="SI",N28="SI",O28="SI"),"SI","NO"))))</f>
        <v/>
      </c>
      <c r="W28" s="7" t="str">
        <f>IF(ISBLANK('ÁREA MEJORA COMPETENCIAL'!R28),"",IF(OR(I28=3,V28="SI",R28="SI",S28="SI"),"SI","NO"))</f>
        <v/>
      </c>
      <c r="X28" s="9"/>
      <c r="Y28" s="6"/>
      <c r="Z28" s="6"/>
      <c r="AA28" s="6"/>
      <c r="AB28" s="6"/>
      <c r="AC28" s="6"/>
      <c r="AD28" s="6"/>
      <c r="AE28" s="6"/>
      <c r="AF28" s="6"/>
      <c r="AG28" s="6"/>
      <c r="AH28" s="6"/>
      <c r="AI28" s="464"/>
      <c r="AJ28" s="99"/>
    </row>
    <row r="29" spans="1:36" ht="18" customHeight="1" x14ac:dyDescent="0.3">
      <c r="A29" s="355" t="str">
        <f>IF(ISBLANK('ÁREA MEJORA COMPETENCIAL'!A29),"",'ÁREA MEJORA COMPETENCIAL'!A29:B29)</f>
        <v/>
      </c>
      <c r="B29" s="356"/>
      <c r="C29" s="181" t="str">
        <f>IF(ISBLANK('ÁREA MEJORA COMPETENCIAL'!C29),"",'ÁREA MEJORA COMPETENCIAL'!C29)</f>
        <v/>
      </c>
      <c r="D29" s="16" t="str">
        <f>IF(ISBLANK('ÁREA MEJORA COMPETENCIAL'!D29),"",'ÁREA MEJORA COMPETENCIAL'!D29)</f>
        <v/>
      </c>
      <c r="E29" s="76"/>
      <c r="F29" s="7" t="str">
        <f>IF(ISBLANK('ÁREA MEJORA COMPETENCIAL'!R29),"",IF('ÁREA MEJORA COMPETENCIAL'!CQ29="","",IF('ÁREA MEJORA COMPETENCIAL'!CQ29&gt;=0,"SI","NO")))</f>
        <v/>
      </c>
      <c r="G29" s="7" t="str">
        <f>IF(ISBLANK('ÁREA MEJORA COMPETENCIAL'!R29),"",IF('ÁREA MEJORA COMPETENCIAL'!CQ29="","",IF('ÁREA ACOMPAÑAMIENTO INT TÉC'!W29&gt;=0,"SI","NO")))</f>
        <v/>
      </c>
      <c r="H29" s="7" t="str">
        <f>IF(ISBLANK('ÁREA MEJORA COMPETENCIAL'!R29),"",IF('ÁREA MEJORA COMPETENCIAL'!CQ29="","",IF('ÁREA COMPLEMENTARIA'!BW29&gt;=0,"SI","NO")))</f>
        <v/>
      </c>
      <c r="I29" s="7" t="str">
        <f>IF('ÁREA MEJORA COMPETENCIAL'!CQ29="","",IF(ISBLANK('ÁREA MEJORA COMPETENCIAL'!R29),"",COUNTIF(F29:H29,"SI")))</f>
        <v/>
      </c>
      <c r="J29" s="7" t="str">
        <f>IF(ISBLANK('ÁREA MEJORA COMPETENCIAL'!R29),"",SUM('ÁREA MEJORA COMPETENCIAL'!CP29,'ÁREA ACOMPAÑAMIENTO INT TÉC'!V29,'ÁREA COMPLEMENTARIA'!BV29))</f>
        <v/>
      </c>
      <c r="K29" s="173" t="str">
        <f>IF(ISBLANK('ÁREA MEJORA COMPETENCIAL'!R29),"",(IF(T29=12,12,IF(T29=24,24,))))</f>
        <v/>
      </c>
      <c r="L29" s="174" t="str">
        <f>IF(ISBLANK('ÁREA MEJORA COMPETENCIAL'!R29),"",IF('ÁREA MEJORA COMPETENCIAL'!CO29="",(J29/K29),I29/3))</f>
        <v/>
      </c>
      <c r="M29" s="174" t="str">
        <f>IF(ISBLANK('ÁREA MEJORA COMPETENCIAL'!R29),"",IF('ÁREA MEJORA COMPETENCIAL'!CO29="","",(IF(AND(F29="NO",'ÁREA MEJORA COMPETENCIAL'!CR29&gt;=75%,'ÁREA ACOMPAÑAMIENTO INT TÉC'!X29&gt;=75%,'ÁREA COMPLEMENTARIA'!BX29&gt;=75%),"SI","NO"))))</f>
        <v/>
      </c>
      <c r="N29" s="174" t="str">
        <f>IF(ISBLANK('ÁREA MEJORA COMPETENCIAL'!R29),"",IF('ÁREA ACOMPAÑAMIENTO INT TÉC'!U29="","",(IF(AND(G29="NO",'ÁREA ACOMPAÑAMIENTO INT TÉC'!X29&gt;=75%,'ÁREA MEJORA COMPETENCIAL'!CR29&gt;=75%,'ÁREA COMPLEMENTARIA'!BX29&gt;=75%),"SI","NO"))))</f>
        <v/>
      </c>
      <c r="O29" s="174" t="str">
        <f>IF(ISBLANK('ÁREA MEJORA COMPETENCIAL'!R29),"",IF('ÁREA COMPLEMENTARIA'!BU29="","",(IF(AND(H29="NO",'ÁREA COMPLEMENTARIA'!BX29&gt;=75%,'ÁREA MEJORA COMPETENCIAL'!CR29&gt;=75%,'ÁREA ACOMPAÑAMIENTO INT TÉC'!X29&gt;=75%),"SI","NO"))))</f>
        <v/>
      </c>
      <c r="P29" s="7" t="str">
        <f t="shared" si="2"/>
        <v/>
      </c>
      <c r="Q29" s="7" t="str">
        <f t="shared" si="3"/>
        <v/>
      </c>
      <c r="R29" s="7" t="str">
        <f t="shared" si="4"/>
        <v/>
      </c>
      <c r="S29" s="7" t="str">
        <f t="shared" si="5"/>
        <v/>
      </c>
      <c r="T29" s="175" t="str">
        <f>IF(ISBLANK('ÁREA MEJORA COMPETENCIAL'!R29),"",(IF('ÁREA MEJORA COMPETENCIAL'!X29=1,12,IF('ÁREA MEJORA COMPETENCIAL'!X29=2,24))))</f>
        <v/>
      </c>
      <c r="U29" s="173" t="str">
        <f>IF(ISBLANK('ÁREA MEJORA COMPETENCIAL'!R29),"",SUM('ÁREA MEJORA COMPETENCIAL'!CO29,'ÁREA ACOMPAÑAMIENTO INT TÉC'!U29,'ÁREA COMPLEMENTARIA'!BU29))</f>
        <v/>
      </c>
      <c r="V29" s="216" t="str">
        <f>IF(ISBLANK('ÁREA MEJORA COMPETENCIAL'!R29),"",IF('ÁREA COMPLEMENTARIA'!BU29="","NO PROCEDE",IF(I29=3,"",IF(OR(M29="SI",N29="SI",O29="SI"),"SI","NO"))))</f>
        <v/>
      </c>
      <c r="W29" s="7" t="str">
        <f>IF(ISBLANK('ÁREA MEJORA COMPETENCIAL'!R29),"",IF(OR(I29=3,V29="SI",R29="SI",S29="SI"),"SI","NO"))</f>
        <v/>
      </c>
      <c r="X29" s="9"/>
      <c r="Y29" s="6"/>
      <c r="Z29" s="6"/>
      <c r="AA29" s="6"/>
      <c r="AB29" s="6"/>
      <c r="AC29" s="6"/>
      <c r="AD29" s="6"/>
      <c r="AE29" s="6"/>
      <c r="AF29" s="6"/>
      <c r="AG29" s="6"/>
      <c r="AH29" s="6"/>
      <c r="AI29" s="464"/>
      <c r="AJ29" s="99"/>
    </row>
    <row r="30" spans="1:36" ht="18" customHeight="1" x14ac:dyDescent="0.3">
      <c r="A30" s="355" t="str">
        <f>IF(ISBLANK('ÁREA MEJORA COMPETENCIAL'!A30),"",'ÁREA MEJORA COMPETENCIAL'!A30:B30)</f>
        <v/>
      </c>
      <c r="B30" s="356"/>
      <c r="C30" s="181" t="str">
        <f>IF(ISBLANK('ÁREA MEJORA COMPETENCIAL'!C30),"",'ÁREA MEJORA COMPETENCIAL'!C30)</f>
        <v/>
      </c>
      <c r="D30" s="16" t="str">
        <f>IF(ISBLANK('ÁREA MEJORA COMPETENCIAL'!D30),"",'ÁREA MEJORA COMPETENCIAL'!D30)</f>
        <v/>
      </c>
      <c r="E30" s="76"/>
      <c r="F30" s="7" t="str">
        <f>IF(ISBLANK('ÁREA MEJORA COMPETENCIAL'!R30),"",IF('ÁREA MEJORA COMPETENCIAL'!CQ30="","",IF('ÁREA MEJORA COMPETENCIAL'!CQ30&gt;=0,"SI","NO")))</f>
        <v/>
      </c>
      <c r="G30" s="7" t="str">
        <f>IF(ISBLANK('ÁREA MEJORA COMPETENCIAL'!R30),"",IF('ÁREA MEJORA COMPETENCIAL'!CQ30="","",IF('ÁREA ACOMPAÑAMIENTO INT TÉC'!W30&gt;=0,"SI","NO")))</f>
        <v/>
      </c>
      <c r="H30" s="7" t="str">
        <f>IF(ISBLANK('ÁREA MEJORA COMPETENCIAL'!R30),"",IF('ÁREA MEJORA COMPETENCIAL'!CQ30="","",IF('ÁREA COMPLEMENTARIA'!BW30&gt;=0,"SI","NO")))</f>
        <v/>
      </c>
      <c r="I30" s="7" t="str">
        <f>IF('ÁREA MEJORA COMPETENCIAL'!CQ30="","",IF(ISBLANK('ÁREA MEJORA COMPETENCIAL'!R30),"",COUNTIF(F30:H30,"SI")))</f>
        <v/>
      </c>
      <c r="J30" s="7" t="str">
        <f>IF(ISBLANK('ÁREA MEJORA COMPETENCIAL'!R30),"",SUM('ÁREA MEJORA COMPETENCIAL'!CP30,'ÁREA ACOMPAÑAMIENTO INT TÉC'!V30,'ÁREA COMPLEMENTARIA'!BV30))</f>
        <v/>
      </c>
      <c r="K30" s="173" t="str">
        <f>IF(ISBLANK('ÁREA MEJORA COMPETENCIAL'!R30),"",(IF(T30=12,12,IF(T30=24,24,))))</f>
        <v/>
      </c>
      <c r="L30" s="174" t="str">
        <f>IF(ISBLANK('ÁREA MEJORA COMPETENCIAL'!R30),"",IF('ÁREA MEJORA COMPETENCIAL'!CO30="",(J30/K30),I30/3))</f>
        <v/>
      </c>
      <c r="M30" s="174" t="str">
        <f>IF(ISBLANK('ÁREA MEJORA COMPETENCIAL'!R30),"",IF('ÁREA MEJORA COMPETENCIAL'!CO30="","",(IF(AND(F30="NO",'ÁREA MEJORA COMPETENCIAL'!CR30&gt;=75%,'ÁREA ACOMPAÑAMIENTO INT TÉC'!X30&gt;=75%,'ÁREA COMPLEMENTARIA'!BX30&gt;=75%),"SI","NO"))))</f>
        <v/>
      </c>
      <c r="N30" s="174" t="str">
        <f>IF(ISBLANK('ÁREA MEJORA COMPETENCIAL'!R30),"",IF('ÁREA ACOMPAÑAMIENTO INT TÉC'!U30="","",(IF(AND(G30="NO",'ÁREA ACOMPAÑAMIENTO INT TÉC'!X30&gt;=75%,'ÁREA MEJORA COMPETENCIAL'!CR30&gt;=75%,'ÁREA COMPLEMENTARIA'!BX30&gt;=75%),"SI","NO"))))</f>
        <v/>
      </c>
      <c r="O30" s="174" t="str">
        <f>IF(ISBLANK('ÁREA MEJORA COMPETENCIAL'!R30),"",IF('ÁREA COMPLEMENTARIA'!BU30="","",(IF(AND(H30="NO",'ÁREA COMPLEMENTARIA'!BX30&gt;=75%,'ÁREA MEJORA COMPETENCIAL'!CR30&gt;=75%,'ÁREA ACOMPAÑAMIENTO INT TÉC'!X30&gt;=75%),"SI","NO"))))</f>
        <v/>
      </c>
      <c r="P30" s="7" t="str">
        <f t="shared" si="2"/>
        <v/>
      </c>
      <c r="Q30" s="7" t="str">
        <f t="shared" si="3"/>
        <v/>
      </c>
      <c r="R30" s="7" t="str">
        <f t="shared" si="4"/>
        <v/>
      </c>
      <c r="S30" s="7" t="str">
        <f t="shared" si="5"/>
        <v/>
      </c>
      <c r="T30" s="175" t="str">
        <f>IF(ISBLANK('ÁREA MEJORA COMPETENCIAL'!R30),"",(IF('ÁREA MEJORA COMPETENCIAL'!X30=1,12,IF('ÁREA MEJORA COMPETENCIAL'!X30=2,24))))</f>
        <v/>
      </c>
      <c r="U30" s="173" t="str">
        <f>IF(ISBLANK('ÁREA MEJORA COMPETENCIAL'!R30),"",SUM('ÁREA MEJORA COMPETENCIAL'!CO30,'ÁREA ACOMPAÑAMIENTO INT TÉC'!U30,'ÁREA COMPLEMENTARIA'!BU30))</f>
        <v/>
      </c>
      <c r="V30" s="216" t="str">
        <f>IF(ISBLANK('ÁREA MEJORA COMPETENCIAL'!R30),"",IF('ÁREA COMPLEMENTARIA'!BU30="","NO PROCEDE",IF(I30=3,"",IF(OR(M30="SI",N30="SI",O30="SI"),"SI","NO"))))</f>
        <v/>
      </c>
      <c r="W30" s="7" t="str">
        <f>IF(ISBLANK('ÁREA MEJORA COMPETENCIAL'!R30),"",IF(OR(I30=3,V30="SI",R30="SI",S30="SI"),"SI","NO"))</f>
        <v/>
      </c>
      <c r="X30" s="9"/>
      <c r="Y30" s="6"/>
      <c r="Z30" s="6"/>
      <c r="AA30" s="6"/>
      <c r="AB30" s="6"/>
      <c r="AC30" s="6"/>
      <c r="AD30" s="6"/>
      <c r="AE30" s="6"/>
      <c r="AF30" s="6"/>
      <c r="AG30" s="6"/>
      <c r="AH30" s="6"/>
      <c r="AI30" s="464"/>
      <c r="AJ30" s="99"/>
    </row>
    <row r="31" spans="1:36" ht="18" customHeight="1" x14ac:dyDescent="0.3">
      <c r="A31" s="355" t="str">
        <f>IF(ISBLANK('ÁREA MEJORA COMPETENCIAL'!A31),"",'ÁREA MEJORA COMPETENCIAL'!A31:B31)</f>
        <v/>
      </c>
      <c r="B31" s="356"/>
      <c r="C31" s="181" t="str">
        <f>IF(ISBLANK('ÁREA MEJORA COMPETENCIAL'!C31),"",'ÁREA MEJORA COMPETENCIAL'!C31)</f>
        <v/>
      </c>
      <c r="D31" s="16" t="str">
        <f>IF(ISBLANK('ÁREA MEJORA COMPETENCIAL'!D31),"",'ÁREA MEJORA COMPETENCIAL'!D31)</f>
        <v/>
      </c>
      <c r="E31" s="76"/>
      <c r="F31" s="7" t="str">
        <f>IF(ISBLANK('ÁREA MEJORA COMPETENCIAL'!R31),"",IF('ÁREA MEJORA COMPETENCIAL'!CQ31="","",IF('ÁREA MEJORA COMPETENCIAL'!CQ31&gt;=0,"SI","NO")))</f>
        <v/>
      </c>
      <c r="G31" s="7" t="str">
        <f>IF(ISBLANK('ÁREA MEJORA COMPETENCIAL'!R31),"",IF('ÁREA MEJORA COMPETENCIAL'!CQ31="","",IF('ÁREA ACOMPAÑAMIENTO INT TÉC'!W31&gt;=0,"SI","NO")))</f>
        <v/>
      </c>
      <c r="H31" s="7" t="str">
        <f>IF(ISBLANK('ÁREA MEJORA COMPETENCIAL'!R31),"",IF('ÁREA MEJORA COMPETENCIAL'!CQ31="","",IF('ÁREA COMPLEMENTARIA'!BW31&gt;=0,"SI","NO")))</f>
        <v/>
      </c>
      <c r="I31" s="7" t="str">
        <f>IF('ÁREA MEJORA COMPETENCIAL'!CQ31="","",IF(ISBLANK('ÁREA MEJORA COMPETENCIAL'!R31),"",COUNTIF(F31:H31,"SI")))</f>
        <v/>
      </c>
      <c r="J31" s="7" t="str">
        <f>IF(ISBLANK('ÁREA MEJORA COMPETENCIAL'!R31),"",SUM('ÁREA MEJORA COMPETENCIAL'!CP31,'ÁREA ACOMPAÑAMIENTO INT TÉC'!V31,'ÁREA COMPLEMENTARIA'!BV31))</f>
        <v/>
      </c>
      <c r="K31" s="173" t="str">
        <f>IF(ISBLANK('ÁREA MEJORA COMPETENCIAL'!R31),"",(IF(T31=12,12,IF(T31=24,24,))))</f>
        <v/>
      </c>
      <c r="L31" s="174" t="str">
        <f>IF(ISBLANK('ÁREA MEJORA COMPETENCIAL'!R31),"",IF('ÁREA MEJORA COMPETENCIAL'!CO31="",(J31/K31),I31/3))</f>
        <v/>
      </c>
      <c r="M31" s="174" t="str">
        <f>IF(ISBLANK('ÁREA MEJORA COMPETENCIAL'!R31),"",IF('ÁREA MEJORA COMPETENCIAL'!CO31="","",(IF(AND(F31="NO",'ÁREA MEJORA COMPETENCIAL'!CR31&gt;=75%,'ÁREA ACOMPAÑAMIENTO INT TÉC'!X31&gt;=75%,'ÁREA COMPLEMENTARIA'!BX31&gt;=75%),"SI","NO"))))</f>
        <v/>
      </c>
      <c r="N31" s="174" t="str">
        <f>IF(ISBLANK('ÁREA MEJORA COMPETENCIAL'!R31),"",IF('ÁREA ACOMPAÑAMIENTO INT TÉC'!U31="","",(IF(AND(G31="NO",'ÁREA ACOMPAÑAMIENTO INT TÉC'!X31&gt;=75%,'ÁREA MEJORA COMPETENCIAL'!CR31&gt;=75%,'ÁREA COMPLEMENTARIA'!BX31&gt;=75%),"SI","NO"))))</f>
        <v/>
      </c>
      <c r="O31" s="174" t="str">
        <f>IF(ISBLANK('ÁREA MEJORA COMPETENCIAL'!R31),"",IF('ÁREA COMPLEMENTARIA'!BU31="","",(IF(AND(H31="NO",'ÁREA COMPLEMENTARIA'!BX31&gt;=75%,'ÁREA MEJORA COMPETENCIAL'!CR31&gt;=75%,'ÁREA ACOMPAÑAMIENTO INT TÉC'!X31&gt;=75%),"SI","NO"))))</f>
        <v/>
      </c>
      <c r="P31" s="7" t="str">
        <f t="shared" si="2"/>
        <v/>
      </c>
      <c r="Q31" s="7" t="str">
        <f t="shared" si="3"/>
        <v/>
      </c>
      <c r="R31" s="7" t="str">
        <f t="shared" si="4"/>
        <v/>
      </c>
      <c r="S31" s="7" t="str">
        <f t="shared" si="5"/>
        <v/>
      </c>
      <c r="T31" s="175" t="str">
        <f>IF(ISBLANK('ÁREA MEJORA COMPETENCIAL'!R31),"",(IF('ÁREA MEJORA COMPETENCIAL'!X31=1,12,IF('ÁREA MEJORA COMPETENCIAL'!X31=2,24))))</f>
        <v/>
      </c>
      <c r="U31" s="173" t="str">
        <f>IF(ISBLANK('ÁREA MEJORA COMPETENCIAL'!R31),"",SUM('ÁREA MEJORA COMPETENCIAL'!CO31,'ÁREA ACOMPAÑAMIENTO INT TÉC'!U31,'ÁREA COMPLEMENTARIA'!BU31))</f>
        <v/>
      </c>
      <c r="V31" s="216" t="str">
        <f>IF(ISBLANK('ÁREA MEJORA COMPETENCIAL'!R31),"",IF('ÁREA COMPLEMENTARIA'!BU31="","NO PROCEDE",IF(I31=3,"",IF(OR(M31="SI",N31="SI",O31="SI"),"SI","NO"))))</f>
        <v/>
      </c>
      <c r="W31" s="7" t="str">
        <f>IF(ISBLANK('ÁREA MEJORA COMPETENCIAL'!R31),"",IF(OR(I31=3,V31="SI",R31="SI",S31="SI"),"SI","NO"))</f>
        <v/>
      </c>
      <c r="X31" s="9"/>
      <c r="Y31" s="6"/>
      <c r="Z31" s="6"/>
      <c r="AA31" s="6"/>
      <c r="AB31" s="6"/>
      <c r="AC31" s="6"/>
      <c r="AD31" s="6"/>
      <c r="AE31" s="6"/>
      <c r="AF31" s="6"/>
      <c r="AG31" s="6"/>
      <c r="AH31" s="6"/>
      <c r="AI31" s="464"/>
      <c r="AJ31" s="99"/>
    </row>
    <row r="32" spans="1:36" ht="18" customHeight="1" x14ac:dyDescent="0.3">
      <c r="A32" s="355" t="str">
        <f>IF(ISBLANK('ÁREA MEJORA COMPETENCIAL'!A32),"",'ÁREA MEJORA COMPETENCIAL'!A32:B32)</f>
        <v/>
      </c>
      <c r="B32" s="356"/>
      <c r="C32" s="181" t="str">
        <f>IF(ISBLANK('ÁREA MEJORA COMPETENCIAL'!C32),"",'ÁREA MEJORA COMPETENCIAL'!C32)</f>
        <v/>
      </c>
      <c r="D32" s="16" t="str">
        <f>IF(ISBLANK('ÁREA MEJORA COMPETENCIAL'!D32),"",'ÁREA MEJORA COMPETENCIAL'!D32)</f>
        <v/>
      </c>
      <c r="E32" s="76"/>
      <c r="F32" s="7" t="str">
        <f>IF(ISBLANK('ÁREA MEJORA COMPETENCIAL'!R32),"",IF('ÁREA MEJORA COMPETENCIAL'!CQ32="","",IF('ÁREA MEJORA COMPETENCIAL'!CQ32&gt;=0,"SI","NO")))</f>
        <v/>
      </c>
      <c r="G32" s="7" t="str">
        <f>IF(ISBLANK('ÁREA MEJORA COMPETENCIAL'!R32),"",IF('ÁREA MEJORA COMPETENCIAL'!CQ32="","",IF('ÁREA ACOMPAÑAMIENTO INT TÉC'!W32&gt;=0,"SI","NO")))</f>
        <v/>
      </c>
      <c r="H32" s="7" t="str">
        <f>IF(ISBLANK('ÁREA MEJORA COMPETENCIAL'!R32),"",IF('ÁREA MEJORA COMPETENCIAL'!CQ32="","",IF('ÁREA COMPLEMENTARIA'!BW32&gt;=0,"SI","NO")))</f>
        <v/>
      </c>
      <c r="I32" s="7" t="str">
        <f>IF('ÁREA MEJORA COMPETENCIAL'!CQ32="","",IF(ISBLANK('ÁREA MEJORA COMPETENCIAL'!R32),"",COUNTIF(F32:H32,"SI")))</f>
        <v/>
      </c>
      <c r="J32" s="7" t="str">
        <f>IF(ISBLANK('ÁREA MEJORA COMPETENCIAL'!R32),"",SUM('ÁREA MEJORA COMPETENCIAL'!CP32,'ÁREA ACOMPAÑAMIENTO INT TÉC'!V32,'ÁREA COMPLEMENTARIA'!BV32))</f>
        <v/>
      </c>
      <c r="K32" s="173" t="str">
        <f>IF(ISBLANK('ÁREA MEJORA COMPETENCIAL'!R32),"",(IF(T32=12,12,IF(T32=24,24,))))</f>
        <v/>
      </c>
      <c r="L32" s="174" t="str">
        <f>IF(ISBLANK('ÁREA MEJORA COMPETENCIAL'!R32),"",IF('ÁREA MEJORA COMPETENCIAL'!CO32="",(J32/K32),I32/3))</f>
        <v/>
      </c>
      <c r="M32" s="174" t="str">
        <f>IF(ISBLANK('ÁREA MEJORA COMPETENCIAL'!R32),"",IF('ÁREA MEJORA COMPETENCIAL'!CO32="","",(IF(AND(F32="NO",'ÁREA MEJORA COMPETENCIAL'!CR32&gt;=75%,'ÁREA ACOMPAÑAMIENTO INT TÉC'!X32&gt;=75%,'ÁREA COMPLEMENTARIA'!BX32&gt;=75%),"SI","NO"))))</f>
        <v/>
      </c>
      <c r="N32" s="174" t="str">
        <f>IF(ISBLANK('ÁREA MEJORA COMPETENCIAL'!R32),"",IF('ÁREA ACOMPAÑAMIENTO INT TÉC'!U32="","",(IF(AND(G32="NO",'ÁREA ACOMPAÑAMIENTO INT TÉC'!X32&gt;=75%,'ÁREA MEJORA COMPETENCIAL'!CR32&gt;=75%,'ÁREA COMPLEMENTARIA'!BX32&gt;=75%),"SI","NO"))))</f>
        <v/>
      </c>
      <c r="O32" s="174" t="str">
        <f>IF(ISBLANK('ÁREA MEJORA COMPETENCIAL'!R32),"",IF('ÁREA COMPLEMENTARIA'!BU32="","",(IF(AND(H32="NO",'ÁREA COMPLEMENTARIA'!BX32&gt;=75%,'ÁREA MEJORA COMPETENCIAL'!CR32&gt;=75%,'ÁREA ACOMPAÑAMIENTO INT TÉC'!X32&gt;=75%),"SI","NO"))))</f>
        <v/>
      </c>
      <c r="P32" s="7" t="str">
        <f t="shared" si="2"/>
        <v/>
      </c>
      <c r="Q32" s="7" t="str">
        <f t="shared" si="3"/>
        <v/>
      </c>
      <c r="R32" s="7" t="str">
        <f t="shared" si="4"/>
        <v/>
      </c>
      <c r="S32" s="7" t="str">
        <f t="shared" si="5"/>
        <v/>
      </c>
      <c r="T32" s="175" t="str">
        <f>IF(ISBLANK('ÁREA MEJORA COMPETENCIAL'!R32),"",(IF('ÁREA MEJORA COMPETENCIAL'!X32=1,12,IF('ÁREA MEJORA COMPETENCIAL'!X32=2,24))))</f>
        <v/>
      </c>
      <c r="U32" s="173" t="str">
        <f>IF(ISBLANK('ÁREA MEJORA COMPETENCIAL'!R32),"",SUM('ÁREA MEJORA COMPETENCIAL'!CO32,'ÁREA ACOMPAÑAMIENTO INT TÉC'!U32,'ÁREA COMPLEMENTARIA'!BU32))</f>
        <v/>
      </c>
      <c r="V32" s="216" t="str">
        <f>IF(ISBLANK('ÁREA MEJORA COMPETENCIAL'!R32),"",IF('ÁREA COMPLEMENTARIA'!BU32="","NO PROCEDE",IF(I32=3,"",IF(OR(M32="SI",N32="SI",O32="SI"),"SI","NO"))))</f>
        <v/>
      </c>
      <c r="W32" s="7" t="str">
        <f>IF(ISBLANK('ÁREA MEJORA COMPETENCIAL'!R32),"",IF(OR(I32=3,V32="SI",R32="SI",S32="SI"),"SI","NO"))</f>
        <v/>
      </c>
      <c r="X32" s="9"/>
      <c r="Y32" s="6"/>
      <c r="Z32" s="6"/>
      <c r="AA32" s="6"/>
      <c r="AB32" s="6"/>
      <c r="AC32" s="6"/>
      <c r="AD32" s="6"/>
      <c r="AE32" s="6"/>
      <c r="AF32" s="6"/>
      <c r="AG32" s="6"/>
      <c r="AH32" s="6"/>
      <c r="AI32" s="464"/>
      <c r="AJ32" s="99"/>
    </row>
    <row r="33" spans="1:36" ht="18" customHeight="1" x14ac:dyDescent="0.3">
      <c r="A33" s="355" t="str">
        <f>IF(ISBLANK('ÁREA MEJORA COMPETENCIAL'!A33),"",'ÁREA MEJORA COMPETENCIAL'!A33:B33)</f>
        <v/>
      </c>
      <c r="B33" s="356"/>
      <c r="C33" s="181" t="str">
        <f>IF(ISBLANK('ÁREA MEJORA COMPETENCIAL'!C33),"",'ÁREA MEJORA COMPETENCIAL'!C33)</f>
        <v/>
      </c>
      <c r="D33" s="16" t="str">
        <f>IF(ISBLANK('ÁREA MEJORA COMPETENCIAL'!D33),"",'ÁREA MEJORA COMPETENCIAL'!D33)</f>
        <v/>
      </c>
      <c r="E33" s="76"/>
      <c r="F33" s="7" t="str">
        <f>IF(ISBLANK('ÁREA MEJORA COMPETENCIAL'!R33),"",IF('ÁREA MEJORA COMPETENCIAL'!CQ33="","",IF('ÁREA MEJORA COMPETENCIAL'!CQ33&gt;=0,"SI","NO")))</f>
        <v/>
      </c>
      <c r="G33" s="7" t="str">
        <f>IF(ISBLANK('ÁREA MEJORA COMPETENCIAL'!R33),"",IF('ÁREA MEJORA COMPETENCIAL'!CQ33="","",IF('ÁREA ACOMPAÑAMIENTO INT TÉC'!W33&gt;=0,"SI","NO")))</f>
        <v/>
      </c>
      <c r="H33" s="7" t="str">
        <f>IF(ISBLANK('ÁREA MEJORA COMPETENCIAL'!R33),"",IF('ÁREA MEJORA COMPETENCIAL'!CQ33="","",IF('ÁREA COMPLEMENTARIA'!BW33&gt;=0,"SI","NO")))</f>
        <v/>
      </c>
      <c r="I33" s="7" t="str">
        <f>IF('ÁREA MEJORA COMPETENCIAL'!CQ33="","",IF(ISBLANK('ÁREA MEJORA COMPETENCIAL'!R33),"",COUNTIF(F33:H33,"SI")))</f>
        <v/>
      </c>
      <c r="J33" s="7" t="str">
        <f>IF(ISBLANK('ÁREA MEJORA COMPETENCIAL'!R33),"",SUM('ÁREA MEJORA COMPETENCIAL'!CP33,'ÁREA ACOMPAÑAMIENTO INT TÉC'!V33,'ÁREA COMPLEMENTARIA'!BV33))</f>
        <v/>
      </c>
      <c r="K33" s="173" t="str">
        <f>IF(ISBLANK('ÁREA MEJORA COMPETENCIAL'!R33),"",(IF(T33=12,12,IF(T33=24,24,))))</f>
        <v/>
      </c>
      <c r="L33" s="174" t="str">
        <f>IF(ISBLANK('ÁREA MEJORA COMPETENCIAL'!R33),"",IF('ÁREA MEJORA COMPETENCIAL'!CO33="",(J33/K33),I33/3))</f>
        <v/>
      </c>
      <c r="M33" s="174" t="str">
        <f>IF(ISBLANK('ÁREA MEJORA COMPETENCIAL'!R33),"",IF('ÁREA MEJORA COMPETENCIAL'!CO33="","",(IF(AND(F33="NO",'ÁREA MEJORA COMPETENCIAL'!CR33&gt;=75%,'ÁREA ACOMPAÑAMIENTO INT TÉC'!X33&gt;=75%,'ÁREA COMPLEMENTARIA'!BX33&gt;=75%),"SI","NO"))))</f>
        <v/>
      </c>
      <c r="N33" s="174" t="str">
        <f>IF(ISBLANK('ÁREA MEJORA COMPETENCIAL'!R33),"",IF('ÁREA ACOMPAÑAMIENTO INT TÉC'!U33="","",(IF(AND(G33="NO",'ÁREA ACOMPAÑAMIENTO INT TÉC'!X33&gt;=75%,'ÁREA MEJORA COMPETENCIAL'!CR33&gt;=75%,'ÁREA COMPLEMENTARIA'!BX33&gt;=75%),"SI","NO"))))</f>
        <v/>
      </c>
      <c r="O33" s="174" t="str">
        <f>IF(ISBLANK('ÁREA MEJORA COMPETENCIAL'!R33),"",IF('ÁREA COMPLEMENTARIA'!BU33="","",(IF(AND(H33="NO",'ÁREA COMPLEMENTARIA'!BX33&gt;=75%,'ÁREA MEJORA COMPETENCIAL'!CR33&gt;=75%,'ÁREA ACOMPAÑAMIENTO INT TÉC'!X33&gt;=75%),"SI","NO"))))</f>
        <v/>
      </c>
      <c r="P33" s="7" t="str">
        <f t="shared" si="2"/>
        <v/>
      </c>
      <c r="Q33" s="7" t="str">
        <f t="shared" si="3"/>
        <v/>
      </c>
      <c r="R33" s="7" t="str">
        <f t="shared" si="4"/>
        <v/>
      </c>
      <c r="S33" s="7" t="str">
        <f t="shared" si="5"/>
        <v/>
      </c>
      <c r="T33" s="175" t="str">
        <f>IF(ISBLANK('ÁREA MEJORA COMPETENCIAL'!R33),"",(IF('ÁREA MEJORA COMPETENCIAL'!X33=1,12,IF('ÁREA MEJORA COMPETENCIAL'!X33=2,24))))</f>
        <v/>
      </c>
      <c r="U33" s="173" t="str">
        <f>IF(ISBLANK('ÁREA MEJORA COMPETENCIAL'!R33),"",SUM('ÁREA MEJORA COMPETENCIAL'!CO33,'ÁREA ACOMPAÑAMIENTO INT TÉC'!U33,'ÁREA COMPLEMENTARIA'!BU33))</f>
        <v/>
      </c>
      <c r="V33" s="216" t="str">
        <f>IF(ISBLANK('ÁREA MEJORA COMPETENCIAL'!R33),"",IF('ÁREA COMPLEMENTARIA'!BU33="","NO PROCEDE",IF(I33=3,"",IF(OR(M33="SI",N33="SI",O33="SI"),"SI","NO"))))</f>
        <v/>
      </c>
      <c r="W33" s="7" t="str">
        <f>IF(ISBLANK('ÁREA MEJORA COMPETENCIAL'!R33),"",IF(OR(I33=3,V33="SI",R33="SI",S33="SI"),"SI","NO"))</f>
        <v/>
      </c>
      <c r="X33" s="9"/>
      <c r="Y33" s="6"/>
      <c r="Z33" s="6"/>
      <c r="AA33" s="6"/>
      <c r="AB33" s="6"/>
      <c r="AC33" s="6"/>
      <c r="AD33" s="6"/>
      <c r="AE33" s="6"/>
      <c r="AF33" s="6"/>
      <c r="AG33" s="6"/>
      <c r="AH33" s="6"/>
      <c r="AI33" s="464"/>
      <c r="AJ33" s="99"/>
    </row>
    <row r="34" spans="1:36" ht="18" customHeight="1" x14ac:dyDescent="0.3">
      <c r="A34" s="355" t="str">
        <f>IF(ISBLANK('ÁREA MEJORA COMPETENCIAL'!A34),"",'ÁREA MEJORA COMPETENCIAL'!A34:B34)</f>
        <v/>
      </c>
      <c r="B34" s="356"/>
      <c r="C34" s="181" t="str">
        <f>IF(ISBLANK('ÁREA MEJORA COMPETENCIAL'!C34),"",'ÁREA MEJORA COMPETENCIAL'!C34)</f>
        <v/>
      </c>
      <c r="D34" s="16" t="str">
        <f>IF(ISBLANK('ÁREA MEJORA COMPETENCIAL'!D34),"",'ÁREA MEJORA COMPETENCIAL'!D34)</f>
        <v/>
      </c>
      <c r="E34" s="76"/>
      <c r="F34" s="7" t="str">
        <f>IF(ISBLANK('ÁREA MEJORA COMPETENCIAL'!R34),"",IF('ÁREA MEJORA COMPETENCIAL'!CQ34="","",IF('ÁREA MEJORA COMPETENCIAL'!CQ34&gt;=0,"SI","NO")))</f>
        <v/>
      </c>
      <c r="G34" s="7" t="str">
        <f>IF(ISBLANK('ÁREA MEJORA COMPETENCIAL'!R34),"",IF('ÁREA MEJORA COMPETENCIAL'!CQ34="","",IF('ÁREA ACOMPAÑAMIENTO INT TÉC'!W34&gt;=0,"SI","NO")))</f>
        <v/>
      </c>
      <c r="H34" s="7" t="str">
        <f>IF(ISBLANK('ÁREA MEJORA COMPETENCIAL'!R34),"",IF('ÁREA MEJORA COMPETENCIAL'!CQ34="","",IF('ÁREA COMPLEMENTARIA'!BW34&gt;=0,"SI","NO")))</f>
        <v/>
      </c>
      <c r="I34" s="7" t="str">
        <f>IF('ÁREA MEJORA COMPETENCIAL'!CQ34="","",IF(ISBLANK('ÁREA MEJORA COMPETENCIAL'!R34),"",COUNTIF(F34:H34,"SI")))</f>
        <v/>
      </c>
      <c r="J34" s="7" t="str">
        <f>IF(ISBLANK('ÁREA MEJORA COMPETENCIAL'!R34),"",SUM('ÁREA MEJORA COMPETENCIAL'!CP34,'ÁREA ACOMPAÑAMIENTO INT TÉC'!V34,'ÁREA COMPLEMENTARIA'!BV34))</f>
        <v/>
      </c>
      <c r="K34" s="173" t="str">
        <f>IF(ISBLANK('ÁREA MEJORA COMPETENCIAL'!R34),"",(IF(T34=12,12,IF(T34=24,24,))))</f>
        <v/>
      </c>
      <c r="L34" s="174" t="str">
        <f>IF(ISBLANK('ÁREA MEJORA COMPETENCIAL'!R34),"",IF('ÁREA MEJORA COMPETENCIAL'!CO34="",(J34/K34),I34/3))</f>
        <v/>
      </c>
      <c r="M34" s="174" t="str">
        <f>IF(ISBLANK('ÁREA MEJORA COMPETENCIAL'!R34),"",IF('ÁREA MEJORA COMPETENCIAL'!CO34="","",(IF(AND(F34="NO",'ÁREA MEJORA COMPETENCIAL'!CR34&gt;=75%,'ÁREA ACOMPAÑAMIENTO INT TÉC'!X34&gt;=75%,'ÁREA COMPLEMENTARIA'!BX34&gt;=75%),"SI","NO"))))</f>
        <v/>
      </c>
      <c r="N34" s="174" t="str">
        <f>IF(ISBLANK('ÁREA MEJORA COMPETENCIAL'!R34),"",IF('ÁREA ACOMPAÑAMIENTO INT TÉC'!U34="","",(IF(AND(G34="NO",'ÁREA ACOMPAÑAMIENTO INT TÉC'!X34&gt;=75%,'ÁREA MEJORA COMPETENCIAL'!CR34&gt;=75%,'ÁREA COMPLEMENTARIA'!BX34&gt;=75%),"SI","NO"))))</f>
        <v/>
      </c>
      <c r="O34" s="174" t="str">
        <f>IF(ISBLANK('ÁREA MEJORA COMPETENCIAL'!R34),"",IF('ÁREA COMPLEMENTARIA'!BU34="","",(IF(AND(H34="NO",'ÁREA COMPLEMENTARIA'!BX34&gt;=75%,'ÁREA MEJORA COMPETENCIAL'!CR34&gt;=75%,'ÁREA ACOMPAÑAMIENTO INT TÉC'!X34&gt;=75%),"SI","NO"))))</f>
        <v/>
      </c>
      <c r="P34" s="7" t="str">
        <f t="shared" si="2"/>
        <v/>
      </c>
      <c r="Q34" s="7" t="str">
        <f t="shared" si="3"/>
        <v/>
      </c>
      <c r="R34" s="7" t="str">
        <f t="shared" si="4"/>
        <v/>
      </c>
      <c r="S34" s="7" t="str">
        <f t="shared" si="5"/>
        <v/>
      </c>
      <c r="T34" s="175" t="str">
        <f>IF(ISBLANK('ÁREA MEJORA COMPETENCIAL'!R34),"",(IF('ÁREA MEJORA COMPETENCIAL'!X34=1,12,IF('ÁREA MEJORA COMPETENCIAL'!X34=2,24))))</f>
        <v/>
      </c>
      <c r="U34" s="173" t="str">
        <f>IF(ISBLANK('ÁREA MEJORA COMPETENCIAL'!R34),"",SUM('ÁREA MEJORA COMPETENCIAL'!CO34,'ÁREA ACOMPAÑAMIENTO INT TÉC'!U34,'ÁREA COMPLEMENTARIA'!BU34))</f>
        <v/>
      </c>
      <c r="V34" s="216" t="str">
        <f>IF(ISBLANK('ÁREA MEJORA COMPETENCIAL'!R34),"",IF('ÁREA COMPLEMENTARIA'!BU34="","NO PROCEDE",IF(I34=3,"",IF(OR(M34="SI",N34="SI",O34="SI"),"SI","NO"))))</f>
        <v/>
      </c>
      <c r="W34" s="7" t="str">
        <f>IF(ISBLANK('ÁREA MEJORA COMPETENCIAL'!R34),"",IF(OR(I34=3,V34="SI",R34="SI",S34="SI"),"SI","NO"))</f>
        <v/>
      </c>
      <c r="X34" s="9"/>
      <c r="Y34" s="6"/>
      <c r="Z34" s="6"/>
      <c r="AA34" s="6"/>
      <c r="AB34" s="6"/>
      <c r="AC34" s="6"/>
      <c r="AD34" s="6"/>
      <c r="AE34" s="6"/>
      <c r="AF34" s="6"/>
      <c r="AG34" s="6"/>
      <c r="AH34" s="6"/>
      <c r="AI34" s="464"/>
      <c r="AJ34" s="99"/>
    </row>
    <row r="35" spans="1:36" ht="18" customHeight="1" x14ac:dyDescent="0.3">
      <c r="A35" s="355" t="str">
        <f>IF(ISBLANK('ÁREA MEJORA COMPETENCIAL'!A35),"",'ÁREA MEJORA COMPETENCIAL'!A35:B35)</f>
        <v/>
      </c>
      <c r="B35" s="356"/>
      <c r="C35" s="181" t="str">
        <f>IF(ISBLANK('ÁREA MEJORA COMPETENCIAL'!C35),"",'ÁREA MEJORA COMPETENCIAL'!C35)</f>
        <v/>
      </c>
      <c r="D35" s="16" t="str">
        <f>IF(ISBLANK('ÁREA MEJORA COMPETENCIAL'!D35),"",'ÁREA MEJORA COMPETENCIAL'!D35)</f>
        <v/>
      </c>
      <c r="E35" s="76"/>
      <c r="F35" s="7" t="str">
        <f>IF(ISBLANK('ÁREA MEJORA COMPETENCIAL'!R35),"",IF('ÁREA MEJORA COMPETENCIAL'!CQ35="","",IF('ÁREA MEJORA COMPETENCIAL'!CQ35&gt;=0,"SI","NO")))</f>
        <v/>
      </c>
      <c r="G35" s="7" t="str">
        <f>IF(ISBLANK('ÁREA MEJORA COMPETENCIAL'!R35),"",IF('ÁREA MEJORA COMPETENCIAL'!CQ35="","",IF('ÁREA ACOMPAÑAMIENTO INT TÉC'!W35&gt;=0,"SI","NO")))</f>
        <v/>
      </c>
      <c r="H35" s="7" t="str">
        <f>IF(ISBLANK('ÁREA MEJORA COMPETENCIAL'!R35),"",IF('ÁREA MEJORA COMPETENCIAL'!CQ35="","",IF('ÁREA COMPLEMENTARIA'!BW35&gt;=0,"SI","NO")))</f>
        <v/>
      </c>
      <c r="I35" s="7" t="str">
        <f>IF('ÁREA MEJORA COMPETENCIAL'!CQ35="","",IF(ISBLANK('ÁREA MEJORA COMPETENCIAL'!R35),"",COUNTIF(F35:H35,"SI")))</f>
        <v/>
      </c>
      <c r="J35" s="7" t="str">
        <f>IF(ISBLANK('ÁREA MEJORA COMPETENCIAL'!R35),"",SUM('ÁREA MEJORA COMPETENCIAL'!CP35,'ÁREA ACOMPAÑAMIENTO INT TÉC'!V35,'ÁREA COMPLEMENTARIA'!BV35))</f>
        <v/>
      </c>
      <c r="K35" s="173" t="str">
        <f>IF(ISBLANK('ÁREA MEJORA COMPETENCIAL'!R35),"",(IF(T35=12,12,IF(T35=24,24,))))</f>
        <v/>
      </c>
      <c r="L35" s="174" t="str">
        <f>IF(ISBLANK('ÁREA MEJORA COMPETENCIAL'!R35),"",IF('ÁREA MEJORA COMPETENCIAL'!CO35="",(J35/K35),I35/3))</f>
        <v/>
      </c>
      <c r="M35" s="174" t="str">
        <f>IF(ISBLANK('ÁREA MEJORA COMPETENCIAL'!R35),"",IF('ÁREA MEJORA COMPETENCIAL'!CO35="","",(IF(AND(F35="NO",'ÁREA MEJORA COMPETENCIAL'!CR35&gt;=75%,'ÁREA ACOMPAÑAMIENTO INT TÉC'!X35&gt;=75%,'ÁREA COMPLEMENTARIA'!BX35&gt;=75%),"SI","NO"))))</f>
        <v/>
      </c>
      <c r="N35" s="174" t="str">
        <f>IF(ISBLANK('ÁREA MEJORA COMPETENCIAL'!R35),"",IF('ÁREA ACOMPAÑAMIENTO INT TÉC'!U35="","",(IF(AND(G35="NO",'ÁREA ACOMPAÑAMIENTO INT TÉC'!X35&gt;=75%,'ÁREA MEJORA COMPETENCIAL'!CR35&gt;=75%,'ÁREA COMPLEMENTARIA'!BX35&gt;=75%),"SI","NO"))))</f>
        <v/>
      </c>
      <c r="O35" s="174" t="str">
        <f>IF(ISBLANK('ÁREA MEJORA COMPETENCIAL'!R35),"",IF('ÁREA COMPLEMENTARIA'!BU35="","",(IF(AND(H35="NO",'ÁREA COMPLEMENTARIA'!BX35&gt;=75%,'ÁREA MEJORA COMPETENCIAL'!CR35&gt;=75%,'ÁREA ACOMPAÑAMIENTO INT TÉC'!X35&gt;=75%),"SI","NO"))))</f>
        <v/>
      </c>
      <c r="P35" s="7" t="str">
        <f t="shared" si="2"/>
        <v/>
      </c>
      <c r="Q35" s="7" t="str">
        <f t="shared" si="3"/>
        <v/>
      </c>
      <c r="R35" s="7" t="str">
        <f t="shared" si="4"/>
        <v/>
      </c>
      <c r="S35" s="7" t="str">
        <f t="shared" si="5"/>
        <v/>
      </c>
      <c r="T35" s="175" t="str">
        <f>IF(ISBLANK('ÁREA MEJORA COMPETENCIAL'!R35),"",(IF('ÁREA MEJORA COMPETENCIAL'!X35=1,12,IF('ÁREA MEJORA COMPETENCIAL'!X35=2,24))))</f>
        <v/>
      </c>
      <c r="U35" s="173" t="str">
        <f>IF(ISBLANK('ÁREA MEJORA COMPETENCIAL'!R35),"",SUM('ÁREA MEJORA COMPETENCIAL'!CO35,'ÁREA ACOMPAÑAMIENTO INT TÉC'!U35,'ÁREA COMPLEMENTARIA'!BU35))</f>
        <v/>
      </c>
      <c r="V35" s="216" t="str">
        <f>IF(ISBLANK('ÁREA MEJORA COMPETENCIAL'!R35),"",IF('ÁREA COMPLEMENTARIA'!BU35="","NO PROCEDE",IF(I35=3,"",IF(OR(M35="SI",N35="SI",O35="SI"),"SI","NO"))))</f>
        <v/>
      </c>
      <c r="W35" s="7" t="str">
        <f>IF(ISBLANK('ÁREA MEJORA COMPETENCIAL'!R35),"",IF(OR(I35=3,V35="SI",R35="SI",S35="SI"),"SI","NO"))</f>
        <v/>
      </c>
      <c r="X35" s="9"/>
      <c r="Y35" s="6"/>
      <c r="Z35" s="6"/>
      <c r="AA35" s="6"/>
      <c r="AB35" s="6"/>
      <c r="AC35" s="6"/>
      <c r="AD35" s="6"/>
      <c r="AE35" s="6"/>
      <c r="AF35" s="6"/>
      <c r="AG35" s="6"/>
      <c r="AH35" s="6"/>
      <c r="AI35" s="464"/>
      <c r="AJ35" s="99"/>
    </row>
    <row r="36" spans="1:36" ht="18" customHeight="1" x14ac:dyDescent="0.3">
      <c r="A36" s="355" t="str">
        <f>IF(ISBLANK('ÁREA MEJORA COMPETENCIAL'!A36),"",'ÁREA MEJORA COMPETENCIAL'!A36:B36)</f>
        <v/>
      </c>
      <c r="B36" s="356"/>
      <c r="C36" s="181" t="str">
        <f>IF(ISBLANK('ÁREA MEJORA COMPETENCIAL'!C36),"",'ÁREA MEJORA COMPETENCIAL'!C36)</f>
        <v/>
      </c>
      <c r="D36" s="16" t="str">
        <f>IF(ISBLANK('ÁREA MEJORA COMPETENCIAL'!D36),"",'ÁREA MEJORA COMPETENCIAL'!D36)</f>
        <v/>
      </c>
      <c r="E36" s="76"/>
      <c r="F36" s="7" t="str">
        <f>IF(ISBLANK('ÁREA MEJORA COMPETENCIAL'!R36),"",IF('ÁREA MEJORA COMPETENCIAL'!CQ36="","",IF('ÁREA MEJORA COMPETENCIAL'!CQ36&gt;=0,"SI","NO")))</f>
        <v/>
      </c>
      <c r="G36" s="7" t="str">
        <f>IF(ISBLANK('ÁREA MEJORA COMPETENCIAL'!R36),"",IF('ÁREA MEJORA COMPETENCIAL'!CQ36="","",IF('ÁREA ACOMPAÑAMIENTO INT TÉC'!W36&gt;=0,"SI","NO")))</f>
        <v/>
      </c>
      <c r="H36" s="7" t="str">
        <f>IF(ISBLANK('ÁREA MEJORA COMPETENCIAL'!R36),"",IF('ÁREA MEJORA COMPETENCIAL'!CQ36="","",IF('ÁREA COMPLEMENTARIA'!BW36&gt;=0,"SI","NO")))</f>
        <v/>
      </c>
      <c r="I36" s="7" t="str">
        <f>IF('ÁREA MEJORA COMPETENCIAL'!CQ36="","",IF(ISBLANK('ÁREA MEJORA COMPETENCIAL'!R36),"",COUNTIF(F36:H36,"SI")))</f>
        <v/>
      </c>
      <c r="J36" s="7" t="str">
        <f>IF(ISBLANK('ÁREA MEJORA COMPETENCIAL'!R36),"",SUM('ÁREA MEJORA COMPETENCIAL'!CP36,'ÁREA ACOMPAÑAMIENTO INT TÉC'!V36,'ÁREA COMPLEMENTARIA'!BV36))</f>
        <v/>
      </c>
      <c r="K36" s="173" t="str">
        <f>IF(ISBLANK('ÁREA MEJORA COMPETENCIAL'!R36),"",(IF(T36=12,12,IF(T36=24,24,))))</f>
        <v/>
      </c>
      <c r="L36" s="174" t="str">
        <f>IF(ISBLANK('ÁREA MEJORA COMPETENCIAL'!R36),"",IF('ÁREA MEJORA COMPETENCIAL'!CO36="",(J36/K36),I36/3))</f>
        <v/>
      </c>
      <c r="M36" s="174" t="str">
        <f>IF(ISBLANK('ÁREA MEJORA COMPETENCIAL'!R36),"",IF('ÁREA MEJORA COMPETENCIAL'!CO36="","",(IF(AND(F36="NO",'ÁREA MEJORA COMPETENCIAL'!CR36&gt;=75%,'ÁREA ACOMPAÑAMIENTO INT TÉC'!X36&gt;=75%,'ÁREA COMPLEMENTARIA'!BX36&gt;=75%),"SI","NO"))))</f>
        <v/>
      </c>
      <c r="N36" s="174" t="str">
        <f>IF(ISBLANK('ÁREA MEJORA COMPETENCIAL'!R36),"",IF('ÁREA ACOMPAÑAMIENTO INT TÉC'!U36="","",(IF(AND(G36="NO",'ÁREA ACOMPAÑAMIENTO INT TÉC'!X36&gt;=75%,'ÁREA MEJORA COMPETENCIAL'!CR36&gt;=75%,'ÁREA COMPLEMENTARIA'!BX36&gt;=75%),"SI","NO"))))</f>
        <v/>
      </c>
      <c r="O36" s="174" t="str">
        <f>IF(ISBLANK('ÁREA MEJORA COMPETENCIAL'!R36),"",IF('ÁREA COMPLEMENTARIA'!BU36="","",(IF(AND(H36="NO",'ÁREA COMPLEMENTARIA'!BX36&gt;=75%,'ÁREA MEJORA COMPETENCIAL'!CR36&gt;=75%,'ÁREA ACOMPAÑAMIENTO INT TÉC'!X36&gt;=75%),"SI","NO"))))</f>
        <v/>
      </c>
      <c r="P36" s="7" t="str">
        <f t="shared" si="2"/>
        <v/>
      </c>
      <c r="Q36" s="7" t="str">
        <f t="shared" si="3"/>
        <v/>
      </c>
      <c r="R36" s="7" t="str">
        <f t="shared" si="4"/>
        <v/>
      </c>
      <c r="S36" s="7" t="str">
        <f t="shared" si="5"/>
        <v/>
      </c>
      <c r="T36" s="175" t="str">
        <f>IF(ISBLANK('ÁREA MEJORA COMPETENCIAL'!R36),"",(IF('ÁREA MEJORA COMPETENCIAL'!X36=1,12,IF('ÁREA MEJORA COMPETENCIAL'!X36=2,24))))</f>
        <v/>
      </c>
      <c r="U36" s="173" t="str">
        <f>IF(ISBLANK('ÁREA MEJORA COMPETENCIAL'!R36),"",SUM('ÁREA MEJORA COMPETENCIAL'!CO36,'ÁREA ACOMPAÑAMIENTO INT TÉC'!U36,'ÁREA COMPLEMENTARIA'!BU36))</f>
        <v/>
      </c>
      <c r="V36" s="216" t="str">
        <f>IF(ISBLANK('ÁREA MEJORA COMPETENCIAL'!R36),"",IF('ÁREA COMPLEMENTARIA'!BU36="","NO PROCEDE",IF(I36=3,"",IF(OR(M36="SI",N36="SI",O36="SI"),"SI","NO"))))</f>
        <v/>
      </c>
      <c r="W36" s="7" t="str">
        <f>IF(ISBLANK('ÁREA MEJORA COMPETENCIAL'!R36),"",IF(OR(I36=3,V36="SI",R36="SI",S36="SI"),"SI","NO"))</f>
        <v/>
      </c>
      <c r="X36" s="9"/>
      <c r="Y36" s="6"/>
      <c r="Z36" s="6"/>
      <c r="AA36" s="6"/>
      <c r="AB36" s="6"/>
      <c r="AC36" s="6"/>
      <c r="AD36" s="6"/>
      <c r="AE36" s="6"/>
      <c r="AF36" s="6"/>
      <c r="AG36" s="6"/>
      <c r="AH36" s="6"/>
      <c r="AI36" s="464"/>
      <c r="AJ36" s="99"/>
    </row>
    <row r="37" spans="1:36" ht="18" customHeight="1" x14ac:dyDescent="0.3">
      <c r="A37" s="355" t="str">
        <f>IF(ISBLANK('ÁREA MEJORA COMPETENCIAL'!A37),"",'ÁREA MEJORA COMPETENCIAL'!A37:B37)</f>
        <v/>
      </c>
      <c r="B37" s="356"/>
      <c r="C37" s="181" t="str">
        <f>IF(ISBLANK('ÁREA MEJORA COMPETENCIAL'!C37),"",'ÁREA MEJORA COMPETENCIAL'!C37)</f>
        <v/>
      </c>
      <c r="D37" s="16" t="str">
        <f>IF(ISBLANK('ÁREA MEJORA COMPETENCIAL'!D37),"",'ÁREA MEJORA COMPETENCIAL'!D37)</f>
        <v/>
      </c>
      <c r="E37" s="76"/>
      <c r="F37" s="7" t="str">
        <f>IF(ISBLANK('ÁREA MEJORA COMPETENCIAL'!R37),"",IF('ÁREA MEJORA COMPETENCIAL'!CQ37="","",IF('ÁREA MEJORA COMPETENCIAL'!CQ37&gt;=0,"SI","NO")))</f>
        <v/>
      </c>
      <c r="G37" s="7" t="str">
        <f>IF(ISBLANK('ÁREA MEJORA COMPETENCIAL'!R37),"",IF('ÁREA MEJORA COMPETENCIAL'!CQ37="","",IF('ÁREA ACOMPAÑAMIENTO INT TÉC'!W37&gt;=0,"SI","NO")))</f>
        <v/>
      </c>
      <c r="H37" s="7" t="str">
        <f>IF(ISBLANK('ÁREA MEJORA COMPETENCIAL'!R37),"",IF('ÁREA MEJORA COMPETENCIAL'!CQ37="","",IF('ÁREA COMPLEMENTARIA'!BW37&gt;=0,"SI","NO")))</f>
        <v/>
      </c>
      <c r="I37" s="7" t="str">
        <f>IF('ÁREA MEJORA COMPETENCIAL'!CQ37="","",IF(ISBLANK('ÁREA MEJORA COMPETENCIAL'!R37),"",COUNTIF(F37:H37,"SI")))</f>
        <v/>
      </c>
      <c r="J37" s="7" t="str">
        <f>IF(ISBLANK('ÁREA MEJORA COMPETENCIAL'!R37),"",SUM('ÁREA MEJORA COMPETENCIAL'!CP37,'ÁREA ACOMPAÑAMIENTO INT TÉC'!V37,'ÁREA COMPLEMENTARIA'!BV37))</f>
        <v/>
      </c>
      <c r="K37" s="173" t="str">
        <f>IF(ISBLANK('ÁREA MEJORA COMPETENCIAL'!R37),"",(IF(T37=12,12,IF(T37=24,24,))))</f>
        <v/>
      </c>
      <c r="L37" s="174" t="str">
        <f>IF(ISBLANK('ÁREA MEJORA COMPETENCIAL'!R37),"",IF('ÁREA MEJORA COMPETENCIAL'!CO37="",(J37/K37),I37/3))</f>
        <v/>
      </c>
      <c r="M37" s="174" t="str">
        <f>IF(ISBLANK('ÁREA MEJORA COMPETENCIAL'!R37),"",IF('ÁREA MEJORA COMPETENCIAL'!CO37="","",(IF(AND(F37="NO",'ÁREA MEJORA COMPETENCIAL'!CR37&gt;=75%,'ÁREA ACOMPAÑAMIENTO INT TÉC'!X37&gt;=75%,'ÁREA COMPLEMENTARIA'!BX37&gt;=75%),"SI","NO"))))</f>
        <v/>
      </c>
      <c r="N37" s="174" t="str">
        <f>IF(ISBLANK('ÁREA MEJORA COMPETENCIAL'!R37),"",IF('ÁREA ACOMPAÑAMIENTO INT TÉC'!U37="","",(IF(AND(G37="NO",'ÁREA ACOMPAÑAMIENTO INT TÉC'!X37&gt;=75%,'ÁREA MEJORA COMPETENCIAL'!CR37&gt;=75%,'ÁREA COMPLEMENTARIA'!BX37&gt;=75%),"SI","NO"))))</f>
        <v/>
      </c>
      <c r="O37" s="174" t="str">
        <f>IF(ISBLANK('ÁREA MEJORA COMPETENCIAL'!R37),"",IF('ÁREA COMPLEMENTARIA'!BU37="","",(IF(AND(H37="NO",'ÁREA COMPLEMENTARIA'!BX37&gt;=75%,'ÁREA MEJORA COMPETENCIAL'!CR37&gt;=75%,'ÁREA ACOMPAÑAMIENTO INT TÉC'!X37&gt;=75%),"SI","NO"))))</f>
        <v/>
      </c>
      <c r="P37" s="7" t="str">
        <f t="shared" si="2"/>
        <v/>
      </c>
      <c r="Q37" s="7" t="str">
        <f t="shared" si="3"/>
        <v/>
      </c>
      <c r="R37" s="7" t="str">
        <f t="shared" si="4"/>
        <v/>
      </c>
      <c r="S37" s="7" t="str">
        <f t="shared" si="5"/>
        <v/>
      </c>
      <c r="T37" s="175" t="str">
        <f>IF(ISBLANK('ÁREA MEJORA COMPETENCIAL'!R37),"",(IF('ÁREA MEJORA COMPETENCIAL'!X37=1,12,IF('ÁREA MEJORA COMPETENCIAL'!X37=2,24))))</f>
        <v/>
      </c>
      <c r="U37" s="173" t="str">
        <f>IF(ISBLANK('ÁREA MEJORA COMPETENCIAL'!R37),"",SUM('ÁREA MEJORA COMPETENCIAL'!CO37,'ÁREA ACOMPAÑAMIENTO INT TÉC'!U37,'ÁREA COMPLEMENTARIA'!BU37))</f>
        <v/>
      </c>
      <c r="V37" s="216" t="str">
        <f>IF(ISBLANK('ÁREA MEJORA COMPETENCIAL'!R37),"",IF('ÁREA COMPLEMENTARIA'!BU37="","NO PROCEDE",IF(I37=3,"",IF(OR(M37="SI",N37="SI",O37="SI"),"SI","NO"))))</f>
        <v/>
      </c>
      <c r="W37" s="7" t="str">
        <f>IF(ISBLANK('ÁREA MEJORA COMPETENCIAL'!R37),"",IF(OR(I37=3,V37="SI",R37="SI",S37="SI"),"SI","NO"))</f>
        <v/>
      </c>
      <c r="X37" s="9"/>
      <c r="Y37" s="6"/>
      <c r="Z37" s="6"/>
      <c r="AA37" s="6"/>
      <c r="AB37" s="6"/>
      <c r="AC37" s="6"/>
      <c r="AD37" s="6"/>
      <c r="AE37" s="6"/>
      <c r="AF37" s="6"/>
      <c r="AG37" s="6"/>
      <c r="AH37" s="6"/>
      <c r="AI37" s="464"/>
      <c r="AJ37" s="99"/>
    </row>
    <row r="38" spans="1:36" ht="18" customHeight="1" x14ac:dyDescent="0.3">
      <c r="A38" s="355" t="str">
        <f>IF(ISBLANK('ÁREA MEJORA COMPETENCIAL'!A38),"",'ÁREA MEJORA COMPETENCIAL'!A38:B38)</f>
        <v/>
      </c>
      <c r="B38" s="356"/>
      <c r="C38" s="181" t="str">
        <f>IF(ISBLANK('ÁREA MEJORA COMPETENCIAL'!C38),"",'ÁREA MEJORA COMPETENCIAL'!C38)</f>
        <v/>
      </c>
      <c r="D38" s="16" t="str">
        <f>IF(ISBLANK('ÁREA MEJORA COMPETENCIAL'!D38),"",'ÁREA MEJORA COMPETENCIAL'!D38)</f>
        <v/>
      </c>
      <c r="E38" s="76"/>
      <c r="F38" s="7" t="str">
        <f>IF(ISBLANK('ÁREA MEJORA COMPETENCIAL'!R38),"",IF('ÁREA MEJORA COMPETENCIAL'!CQ38="","",IF('ÁREA MEJORA COMPETENCIAL'!CQ38&gt;=0,"SI","NO")))</f>
        <v/>
      </c>
      <c r="G38" s="7" t="str">
        <f>IF(ISBLANK('ÁREA MEJORA COMPETENCIAL'!R38),"",IF('ÁREA MEJORA COMPETENCIAL'!CQ38="","",IF('ÁREA ACOMPAÑAMIENTO INT TÉC'!W38&gt;=0,"SI","NO")))</f>
        <v/>
      </c>
      <c r="H38" s="7" t="str">
        <f>IF(ISBLANK('ÁREA MEJORA COMPETENCIAL'!R38),"",IF('ÁREA MEJORA COMPETENCIAL'!CQ38="","",IF('ÁREA COMPLEMENTARIA'!BW38&gt;=0,"SI","NO")))</f>
        <v/>
      </c>
      <c r="I38" s="7" t="str">
        <f>IF('ÁREA MEJORA COMPETENCIAL'!CQ38="","",IF(ISBLANK('ÁREA MEJORA COMPETENCIAL'!R38),"",COUNTIF(F38:H38,"SI")))</f>
        <v/>
      </c>
      <c r="J38" s="7" t="str">
        <f>IF(ISBLANK('ÁREA MEJORA COMPETENCIAL'!R38),"",SUM('ÁREA MEJORA COMPETENCIAL'!CP38,'ÁREA ACOMPAÑAMIENTO INT TÉC'!V38,'ÁREA COMPLEMENTARIA'!BV38))</f>
        <v/>
      </c>
      <c r="K38" s="173" t="str">
        <f>IF(ISBLANK('ÁREA MEJORA COMPETENCIAL'!R38),"",(IF(T38=12,12,IF(T38=24,24,))))</f>
        <v/>
      </c>
      <c r="L38" s="174" t="str">
        <f>IF(ISBLANK('ÁREA MEJORA COMPETENCIAL'!R38),"",IF('ÁREA MEJORA COMPETENCIAL'!CO38="",(J38/K38),I38/3))</f>
        <v/>
      </c>
      <c r="M38" s="174" t="str">
        <f>IF(ISBLANK('ÁREA MEJORA COMPETENCIAL'!R38),"",IF('ÁREA MEJORA COMPETENCIAL'!CO38="","",(IF(AND(F38="NO",'ÁREA MEJORA COMPETENCIAL'!CR38&gt;=75%,'ÁREA ACOMPAÑAMIENTO INT TÉC'!X38&gt;=75%,'ÁREA COMPLEMENTARIA'!BX38&gt;=75%),"SI","NO"))))</f>
        <v/>
      </c>
      <c r="N38" s="174" t="str">
        <f>IF(ISBLANK('ÁREA MEJORA COMPETENCIAL'!R38),"",IF('ÁREA ACOMPAÑAMIENTO INT TÉC'!U38="","",(IF(AND(G38="NO",'ÁREA ACOMPAÑAMIENTO INT TÉC'!X38&gt;=75%,'ÁREA MEJORA COMPETENCIAL'!CR38&gt;=75%,'ÁREA COMPLEMENTARIA'!BX38&gt;=75%),"SI","NO"))))</f>
        <v/>
      </c>
      <c r="O38" s="174" t="str">
        <f>IF(ISBLANK('ÁREA MEJORA COMPETENCIAL'!R38),"",IF('ÁREA COMPLEMENTARIA'!BU38="","",(IF(AND(H38="NO",'ÁREA COMPLEMENTARIA'!BX38&gt;=75%,'ÁREA MEJORA COMPETENCIAL'!CR38&gt;=75%,'ÁREA ACOMPAÑAMIENTO INT TÉC'!X38&gt;=75%),"SI","NO"))))</f>
        <v/>
      </c>
      <c r="P38" s="7" t="str">
        <f t="shared" si="2"/>
        <v/>
      </c>
      <c r="Q38" s="7" t="str">
        <f t="shared" si="3"/>
        <v/>
      </c>
      <c r="R38" s="7" t="str">
        <f t="shared" si="4"/>
        <v/>
      </c>
      <c r="S38" s="7" t="str">
        <f t="shared" si="5"/>
        <v/>
      </c>
      <c r="T38" s="175" t="str">
        <f>IF(ISBLANK('ÁREA MEJORA COMPETENCIAL'!R38),"",(IF('ÁREA MEJORA COMPETENCIAL'!X38=1,12,IF('ÁREA MEJORA COMPETENCIAL'!X38=2,24))))</f>
        <v/>
      </c>
      <c r="U38" s="173" t="str">
        <f>IF(ISBLANK('ÁREA MEJORA COMPETENCIAL'!R38),"",SUM('ÁREA MEJORA COMPETENCIAL'!CO38,'ÁREA ACOMPAÑAMIENTO INT TÉC'!U38,'ÁREA COMPLEMENTARIA'!BU38))</f>
        <v/>
      </c>
      <c r="V38" s="216" t="str">
        <f>IF(ISBLANK('ÁREA MEJORA COMPETENCIAL'!R38),"",IF('ÁREA COMPLEMENTARIA'!BU38="","NO PROCEDE",IF(I38=3,"",IF(OR(M38="SI",N38="SI",O38="SI"),"SI","NO"))))</f>
        <v/>
      </c>
      <c r="W38" s="7" t="str">
        <f>IF(ISBLANK('ÁREA MEJORA COMPETENCIAL'!R38),"",IF(OR(I38=3,V38="SI",R38="SI",S38="SI"),"SI","NO"))</f>
        <v/>
      </c>
      <c r="X38" s="9"/>
      <c r="Y38" s="6"/>
      <c r="Z38" s="6"/>
      <c r="AA38" s="6"/>
      <c r="AB38" s="6"/>
      <c r="AC38" s="6"/>
      <c r="AD38" s="6"/>
      <c r="AE38" s="6"/>
      <c r="AF38" s="6"/>
      <c r="AG38" s="6"/>
      <c r="AH38" s="6"/>
      <c r="AI38" s="464"/>
      <c r="AJ38" s="99"/>
    </row>
    <row r="39" spans="1:36" ht="18" customHeight="1" x14ac:dyDescent="0.3">
      <c r="A39" s="355" t="str">
        <f>IF(ISBLANK('ÁREA MEJORA COMPETENCIAL'!A39),"",'ÁREA MEJORA COMPETENCIAL'!A39:B39)</f>
        <v/>
      </c>
      <c r="B39" s="356"/>
      <c r="C39" s="181" t="str">
        <f>IF(ISBLANK('ÁREA MEJORA COMPETENCIAL'!C39),"",'ÁREA MEJORA COMPETENCIAL'!C39)</f>
        <v/>
      </c>
      <c r="D39" s="16" t="str">
        <f>IF(ISBLANK('ÁREA MEJORA COMPETENCIAL'!D39),"",'ÁREA MEJORA COMPETENCIAL'!D39)</f>
        <v/>
      </c>
      <c r="E39" s="76"/>
      <c r="F39" s="7" t="str">
        <f>IF(ISBLANK('ÁREA MEJORA COMPETENCIAL'!R39),"",IF('ÁREA MEJORA COMPETENCIAL'!CQ39="","",IF('ÁREA MEJORA COMPETENCIAL'!CQ39&gt;=0,"SI","NO")))</f>
        <v/>
      </c>
      <c r="G39" s="7" t="str">
        <f>IF(ISBLANK('ÁREA MEJORA COMPETENCIAL'!R39),"",IF('ÁREA MEJORA COMPETENCIAL'!CQ39="","",IF('ÁREA ACOMPAÑAMIENTO INT TÉC'!W39&gt;=0,"SI","NO")))</f>
        <v/>
      </c>
      <c r="H39" s="7" t="str">
        <f>IF(ISBLANK('ÁREA MEJORA COMPETENCIAL'!R39),"",IF('ÁREA MEJORA COMPETENCIAL'!CQ39="","",IF('ÁREA COMPLEMENTARIA'!BW39&gt;=0,"SI","NO")))</f>
        <v/>
      </c>
      <c r="I39" s="7" t="str">
        <f>IF('ÁREA MEJORA COMPETENCIAL'!CQ39="","",IF(ISBLANK('ÁREA MEJORA COMPETENCIAL'!R39),"",COUNTIF(F39:H39,"SI")))</f>
        <v/>
      </c>
      <c r="J39" s="7" t="str">
        <f>IF(ISBLANK('ÁREA MEJORA COMPETENCIAL'!R39),"",SUM('ÁREA MEJORA COMPETENCIAL'!CP39,'ÁREA ACOMPAÑAMIENTO INT TÉC'!V39,'ÁREA COMPLEMENTARIA'!BV39))</f>
        <v/>
      </c>
      <c r="K39" s="173" t="str">
        <f>IF(ISBLANK('ÁREA MEJORA COMPETENCIAL'!R39),"",(IF(T39=12,12,IF(T39=24,24,))))</f>
        <v/>
      </c>
      <c r="L39" s="174" t="str">
        <f>IF(ISBLANK('ÁREA MEJORA COMPETENCIAL'!R39),"",IF('ÁREA MEJORA COMPETENCIAL'!CO39="",(J39/K39),I39/3))</f>
        <v/>
      </c>
      <c r="M39" s="174" t="str">
        <f>IF(ISBLANK('ÁREA MEJORA COMPETENCIAL'!R39),"",IF('ÁREA MEJORA COMPETENCIAL'!CO39="","",(IF(AND(F39="NO",'ÁREA MEJORA COMPETENCIAL'!CR39&gt;=75%,'ÁREA ACOMPAÑAMIENTO INT TÉC'!X39&gt;=75%,'ÁREA COMPLEMENTARIA'!BX39&gt;=75%),"SI","NO"))))</f>
        <v/>
      </c>
      <c r="N39" s="174" t="str">
        <f>IF(ISBLANK('ÁREA MEJORA COMPETENCIAL'!R39),"",IF('ÁREA ACOMPAÑAMIENTO INT TÉC'!U39="","",(IF(AND(G39="NO",'ÁREA ACOMPAÑAMIENTO INT TÉC'!X39&gt;=75%,'ÁREA MEJORA COMPETENCIAL'!CR39&gt;=75%,'ÁREA COMPLEMENTARIA'!BX39&gt;=75%),"SI","NO"))))</f>
        <v/>
      </c>
      <c r="O39" s="174" t="str">
        <f>IF(ISBLANK('ÁREA MEJORA COMPETENCIAL'!R39),"",IF('ÁREA COMPLEMENTARIA'!BU39="","",(IF(AND(H39="NO",'ÁREA COMPLEMENTARIA'!BX39&gt;=75%,'ÁREA MEJORA COMPETENCIAL'!CR39&gt;=75%,'ÁREA ACOMPAÑAMIENTO INT TÉC'!X39&gt;=75%),"SI","NO"))))</f>
        <v/>
      </c>
      <c r="P39" s="7" t="str">
        <f t="shared" si="2"/>
        <v/>
      </c>
      <c r="Q39" s="7" t="str">
        <f t="shared" si="3"/>
        <v/>
      </c>
      <c r="R39" s="7" t="str">
        <f t="shared" si="4"/>
        <v/>
      </c>
      <c r="S39" s="7" t="str">
        <f t="shared" si="5"/>
        <v/>
      </c>
      <c r="T39" s="175" t="str">
        <f>IF(ISBLANK('ÁREA MEJORA COMPETENCIAL'!R39),"",(IF('ÁREA MEJORA COMPETENCIAL'!X39=1,12,IF('ÁREA MEJORA COMPETENCIAL'!X39=2,24))))</f>
        <v/>
      </c>
      <c r="U39" s="173" t="str">
        <f>IF(ISBLANK('ÁREA MEJORA COMPETENCIAL'!R39),"",SUM('ÁREA MEJORA COMPETENCIAL'!CO39,'ÁREA ACOMPAÑAMIENTO INT TÉC'!U39,'ÁREA COMPLEMENTARIA'!BU39))</f>
        <v/>
      </c>
      <c r="V39" s="216" t="str">
        <f>IF(ISBLANK('ÁREA MEJORA COMPETENCIAL'!R39),"",IF('ÁREA COMPLEMENTARIA'!BU39="","NO PROCEDE",IF(I39=3,"",IF(OR(M39="SI",N39="SI",O39="SI"),"SI","NO"))))</f>
        <v/>
      </c>
      <c r="W39" s="7" t="str">
        <f>IF(ISBLANK('ÁREA MEJORA COMPETENCIAL'!R39),"",IF(OR(I39=3,V39="SI",R39="SI",S39="SI"),"SI","NO"))</f>
        <v/>
      </c>
      <c r="X39" s="9"/>
      <c r="Y39" s="6"/>
      <c r="Z39" s="6"/>
      <c r="AA39" s="6"/>
      <c r="AB39" s="6"/>
      <c r="AC39" s="6"/>
      <c r="AD39" s="6"/>
      <c r="AE39" s="6"/>
      <c r="AF39" s="6"/>
      <c r="AG39" s="6"/>
      <c r="AH39" s="6"/>
      <c r="AI39" s="464"/>
      <c r="AJ39" s="99"/>
    </row>
    <row r="40" spans="1:36" ht="18" customHeight="1" x14ac:dyDescent="0.3">
      <c r="A40" s="355" t="str">
        <f>IF(ISBLANK('ÁREA MEJORA COMPETENCIAL'!A40),"",'ÁREA MEJORA COMPETENCIAL'!A40:B40)</f>
        <v/>
      </c>
      <c r="B40" s="356"/>
      <c r="C40" s="181" t="str">
        <f>IF(ISBLANK('ÁREA MEJORA COMPETENCIAL'!C40),"",'ÁREA MEJORA COMPETENCIAL'!C40)</f>
        <v/>
      </c>
      <c r="D40" s="16" t="str">
        <f>IF(ISBLANK('ÁREA MEJORA COMPETENCIAL'!D40),"",'ÁREA MEJORA COMPETENCIAL'!D40)</f>
        <v/>
      </c>
      <c r="E40" s="76"/>
      <c r="F40" s="7" t="str">
        <f>IF(ISBLANK('ÁREA MEJORA COMPETENCIAL'!R40),"",IF('ÁREA MEJORA COMPETENCIAL'!CQ40="","",IF('ÁREA MEJORA COMPETENCIAL'!CQ40&gt;=0,"SI","NO")))</f>
        <v/>
      </c>
      <c r="G40" s="7" t="str">
        <f>IF(ISBLANK('ÁREA MEJORA COMPETENCIAL'!R40),"",IF('ÁREA MEJORA COMPETENCIAL'!CQ40="","",IF('ÁREA ACOMPAÑAMIENTO INT TÉC'!W40&gt;=0,"SI","NO")))</f>
        <v/>
      </c>
      <c r="H40" s="7" t="str">
        <f>IF(ISBLANK('ÁREA MEJORA COMPETENCIAL'!R40),"",IF('ÁREA MEJORA COMPETENCIAL'!CQ40="","",IF('ÁREA COMPLEMENTARIA'!BW40&gt;=0,"SI","NO")))</f>
        <v/>
      </c>
      <c r="I40" s="7" t="str">
        <f>IF('ÁREA MEJORA COMPETENCIAL'!CQ40="","",IF(ISBLANK('ÁREA MEJORA COMPETENCIAL'!R40),"",COUNTIF(F40:H40,"SI")))</f>
        <v/>
      </c>
      <c r="J40" s="7" t="str">
        <f>IF(ISBLANK('ÁREA MEJORA COMPETENCIAL'!R40),"",SUM('ÁREA MEJORA COMPETENCIAL'!CP40,'ÁREA ACOMPAÑAMIENTO INT TÉC'!V40,'ÁREA COMPLEMENTARIA'!BV40))</f>
        <v/>
      </c>
      <c r="K40" s="173" t="str">
        <f>IF(ISBLANK('ÁREA MEJORA COMPETENCIAL'!R40),"",(IF(T40=12,12,IF(T40=24,24,))))</f>
        <v/>
      </c>
      <c r="L40" s="174" t="str">
        <f>IF(ISBLANK('ÁREA MEJORA COMPETENCIAL'!R40),"",IF('ÁREA MEJORA COMPETENCIAL'!CO40="",(J40/K40),I40/3))</f>
        <v/>
      </c>
      <c r="M40" s="174" t="str">
        <f>IF(ISBLANK('ÁREA MEJORA COMPETENCIAL'!R40),"",IF('ÁREA MEJORA COMPETENCIAL'!CO40="","",(IF(AND(F40="NO",'ÁREA MEJORA COMPETENCIAL'!CR40&gt;=75%,'ÁREA ACOMPAÑAMIENTO INT TÉC'!X40&gt;=75%,'ÁREA COMPLEMENTARIA'!BX40&gt;=75%),"SI","NO"))))</f>
        <v/>
      </c>
      <c r="N40" s="174" t="str">
        <f>IF(ISBLANK('ÁREA MEJORA COMPETENCIAL'!R40),"",IF('ÁREA ACOMPAÑAMIENTO INT TÉC'!U40="","",(IF(AND(G40="NO",'ÁREA ACOMPAÑAMIENTO INT TÉC'!X40&gt;=75%,'ÁREA MEJORA COMPETENCIAL'!CR40&gt;=75%,'ÁREA COMPLEMENTARIA'!BX40&gt;=75%),"SI","NO"))))</f>
        <v/>
      </c>
      <c r="O40" s="174" t="str">
        <f>IF(ISBLANK('ÁREA MEJORA COMPETENCIAL'!R40),"",IF('ÁREA COMPLEMENTARIA'!BU40="","",(IF(AND(H40="NO",'ÁREA COMPLEMENTARIA'!BX40&gt;=75%,'ÁREA MEJORA COMPETENCIAL'!CR40&gt;=75%,'ÁREA ACOMPAÑAMIENTO INT TÉC'!X40&gt;=75%),"SI","NO"))))</f>
        <v/>
      </c>
      <c r="P40" s="7" t="str">
        <f t="shared" si="2"/>
        <v/>
      </c>
      <c r="Q40" s="7" t="str">
        <f t="shared" si="3"/>
        <v/>
      </c>
      <c r="R40" s="7" t="str">
        <f t="shared" si="4"/>
        <v/>
      </c>
      <c r="S40" s="7" t="str">
        <f t="shared" si="5"/>
        <v/>
      </c>
      <c r="T40" s="175" t="str">
        <f>IF(ISBLANK('ÁREA MEJORA COMPETENCIAL'!R40),"",(IF('ÁREA MEJORA COMPETENCIAL'!X40=1,12,IF('ÁREA MEJORA COMPETENCIAL'!X40=2,24))))</f>
        <v/>
      </c>
      <c r="U40" s="173" t="str">
        <f>IF(ISBLANK('ÁREA MEJORA COMPETENCIAL'!R40),"",SUM('ÁREA MEJORA COMPETENCIAL'!CO40,'ÁREA ACOMPAÑAMIENTO INT TÉC'!U40,'ÁREA COMPLEMENTARIA'!BU40))</f>
        <v/>
      </c>
      <c r="V40" s="216" t="str">
        <f>IF(ISBLANK('ÁREA MEJORA COMPETENCIAL'!R40),"",IF('ÁREA COMPLEMENTARIA'!BU40="","NO PROCEDE",IF(I40=3,"",IF(OR(M40="SI",N40="SI",O40="SI"),"SI","NO"))))</f>
        <v/>
      </c>
      <c r="W40" s="7" t="str">
        <f>IF(ISBLANK('ÁREA MEJORA COMPETENCIAL'!R40),"",IF(OR(I40=3,V40="SI",R40="SI",S40="SI"),"SI","NO"))</f>
        <v/>
      </c>
      <c r="X40" s="9"/>
      <c r="Y40" s="6"/>
      <c r="Z40" s="6"/>
      <c r="AA40" s="6"/>
      <c r="AB40" s="6"/>
      <c r="AC40" s="6"/>
      <c r="AD40" s="6"/>
      <c r="AE40" s="6"/>
      <c r="AF40" s="6"/>
      <c r="AG40" s="6"/>
      <c r="AH40" s="6"/>
      <c r="AI40" s="464"/>
      <c r="AJ40" s="99"/>
    </row>
    <row r="41" spans="1:36" ht="18" customHeight="1" x14ac:dyDescent="0.3">
      <c r="A41" s="355" t="str">
        <f>IF(ISBLANK('ÁREA MEJORA COMPETENCIAL'!A41),"",'ÁREA MEJORA COMPETENCIAL'!A41:B41)</f>
        <v/>
      </c>
      <c r="B41" s="356"/>
      <c r="C41" s="181" t="str">
        <f>IF(ISBLANK('ÁREA MEJORA COMPETENCIAL'!C41),"",'ÁREA MEJORA COMPETENCIAL'!C41)</f>
        <v/>
      </c>
      <c r="D41" s="16" t="str">
        <f>IF(ISBLANK('ÁREA MEJORA COMPETENCIAL'!D41),"",'ÁREA MEJORA COMPETENCIAL'!D41)</f>
        <v/>
      </c>
      <c r="E41" s="76"/>
      <c r="F41" s="7" t="str">
        <f>IF(ISBLANK('ÁREA MEJORA COMPETENCIAL'!R41),"",IF('ÁREA MEJORA COMPETENCIAL'!CQ41="","",IF('ÁREA MEJORA COMPETENCIAL'!CQ41&gt;=0,"SI","NO")))</f>
        <v/>
      </c>
      <c r="G41" s="7" t="str">
        <f>IF(ISBLANK('ÁREA MEJORA COMPETENCIAL'!R41),"",IF('ÁREA MEJORA COMPETENCIAL'!CQ41="","",IF('ÁREA ACOMPAÑAMIENTO INT TÉC'!W41&gt;=0,"SI","NO")))</f>
        <v/>
      </c>
      <c r="H41" s="7" t="str">
        <f>IF(ISBLANK('ÁREA MEJORA COMPETENCIAL'!R41),"",IF('ÁREA MEJORA COMPETENCIAL'!CQ41="","",IF('ÁREA COMPLEMENTARIA'!BW41&gt;=0,"SI","NO")))</f>
        <v/>
      </c>
      <c r="I41" s="7" t="str">
        <f>IF('ÁREA MEJORA COMPETENCIAL'!CQ41="","",IF(ISBLANK('ÁREA MEJORA COMPETENCIAL'!R41),"",COUNTIF(F41:H41,"SI")))</f>
        <v/>
      </c>
      <c r="J41" s="7" t="str">
        <f>IF(ISBLANK('ÁREA MEJORA COMPETENCIAL'!R41),"",SUM('ÁREA MEJORA COMPETENCIAL'!CP41,'ÁREA ACOMPAÑAMIENTO INT TÉC'!V41,'ÁREA COMPLEMENTARIA'!BV41))</f>
        <v/>
      </c>
      <c r="K41" s="173" t="str">
        <f>IF(ISBLANK('ÁREA MEJORA COMPETENCIAL'!R41),"",(IF(T41=12,12,IF(T41=24,24,))))</f>
        <v/>
      </c>
      <c r="L41" s="174" t="str">
        <f>IF(ISBLANK('ÁREA MEJORA COMPETENCIAL'!R41),"",IF('ÁREA MEJORA COMPETENCIAL'!CO41="",(J41/K41),I41/3))</f>
        <v/>
      </c>
      <c r="M41" s="174" t="str">
        <f>IF(ISBLANK('ÁREA MEJORA COMPETENCIAL'!R41),"",IF('ÁREA MEJORA COMPETENCIAL'!CO41="","",(IF(AND(F41="NO",'ÁREA MEJORA COMPETENCIAL'!CR41&gt;=75%,'ÁREA ACOMPAÑAMIENTO INT TÉC'!X41&gt;=75%,'ÁREA COMPLEMENTARIA'!BX41&gt;=75%),"SI","NO"))))</f>
        <v/>
      </c>
      <c r="N41" s="174" t="str">
        <f>IF(ISBLANK('ÁREA MEJORA COMPETENCIAL'!R41),"",IF('ÁREA ACOMPAÑAMIENTO INT TÉC'!U41="","",(IF(AND(G41="NO",'ÁREA ACOMPAÑAMIENTO INT TÉC'!X41&gt;=75%,'ÁREA MEJORA COMPETENCIAL'!CR41&gt;=75%,'ÁREA COMPLEMENTARIA'!BX41&gt;=75%),"SI","NO"))))</f>
        <v/>
      </c>
      <c r="O41" s="174" t="str">
        <f>IF(ISBLANK('ÁREA MEJORA COMPETENCIAL'!R41),"",IF('ÁREA COMPLEMENTARIA'!BU41="","",(IF(AND(H41="NO",'ÁREA COMPLEMENTARIA'!BX41&gt;=75%,'ÁREA MEJORA COMPETENCIAL'!CR41&gt;=75%,'ÁREA ACOMPAÑAMIENTO INT TÉC'!X41&gt;=75%),"SI","NO"))))</f>
        <v/>
      </c>
      <c r="P41" s="7" t="str">
        <f t="shared" si="2"/>
        <v/>
      </c>
      <c r="Q41" s="7" t="str">
        <f t="shared" si="3"/>
        <v/>
      </c>
      <c r="R41" s="7" t="str">
        <f t="shared" si="4"/>
        <v/>
      </c>
      <c r="S41" s="7" t="str">
        <f t="shared" si="5"/>
        <v/>
      </c>
      <c r="T41" s="175" t="str">
        <f>IF(ISBLANK('ÁREA MEJORA COMPETENCIAL'!R41),"",(IF('ÁREA MEJORA COMPETENCIAL'!X41=1,12,IF('ÁREA MEJORA COMPETENCIAL'!X41=2,24))))</f>
        <v/>
      </c>
      <c r="U41" s="173" t="str">
        <f>IF(ISBLANK('ÁREA MEJORA COMPETENCIAL'!R41),"",SUM('ÁREA MEJORA COMPETENCIAL'!CO41,'ÁREA ACOMPAÑAMIENTO INT TÉC'!U41,'ÁREA COMPLEMENTARIA'!BU41))</f>
        <v/>
      </c>
      <c r="V41" s="216" t="str">
        <f>IF(ISBLANK('ÁREA MEJORA COMPETENCIAL'!R41),"",IF('ÁREA COMPLEMENTARIA'!BU41="","NO PROCEDE",IF(I41=3,"",IF(OR(M41="SI",N41="SI",O41="SI"),"SI","NO"))))</f>
        <v/>
      </c>
      <c r="W41" s="7" t="str">
        <f>IF(ISBLANK('ÁREA MEJORA COMPETENCIAL'!R41),"",IF(OR(I41=3,V41="SI",R41="SI",S41="SI"),"SI","NO"))</f>
        <v/>
      </c>
      <c r="X41" s="9"/>
      <c r="Y41" s="6"/>
      <c r="Z41" s="6"/>
      <c r="AA41" s="6"/>
      <c r="AB41" s="6"/>
      <c r="AC41" s="6"/>
      <c r="AD41" s="6"/>
      <c r="AE41" s="6"/>
      <c r="AF41" s="6"/>
      <c r="AG41" s="6"/>
      <c r="AH41" s="6"/>
      <c r="AI41" s="464"/>
      <c r="AJ41" s="99"/>
    </row>
    <row r="42" spans="1:36" ht="18" customHeight="1" x14ac:dyDescent="0.3">
      <c r="A42" s="355" t="str">
        <f>IF(ISBLANK('ÁREA MEJORA COMPETENCIAL'!A42),"",'ÁREA MEJORA COMPETENCIAL'!A42:B42)</f>
        <v/>
      </c>
      <c r="B42" s="356"/>
      <c r="C42" s="181" t="str">
        <f>IF(ISBLANK('ÁREA MEJORA COMPETENCIAL'!C42),"",'ÁREA MEJORA COMPETENCIAL'!C42)</f>
        <v/>
      </c>
      <c r="D42" s="16" t="str">
        <f>IF(ISBLANK('ÁREA MEJORA COMPETENCIAL'!D42),"",'ÁREA MEJORA COMPETENCIAL'!D42)</f>
        <v/>
      </c>
      <c r="E42" s="76"/>
      <c r="F42" s="7" t="str">
        <f>IF(ISBLANK('ÁREA MEJORA COMPETENCIAL'!R42),"",IF('ÁREA MEJORA COMPETENCIAL'!CQ42="","",IF('ÁREA MEJORA COMPETENCIAL'!CQ42&gt;=0,"SI","NO")))</f>
        <v/>
      </c>
      <c r="G42" s="7" t="str">
        <f>IF(ISBLANK('ÁREA MEJORA COMPETENCIAL'!R42),"",IF('ÁREA MEJORA COMPETENCIAL'!CQ42="","",IF('ÁREA ACOMPAÑAMIENTO INT TÉC'!W42&gt;=0,"SI","NO")))</f>
        <v/>
      </c>
      <c r="H42" s="7" t="str">
        <f>IF(ISBLANK('ÁREA MEJORA COMPETENCIAL'!R42),"",IF('ÁREA MEJORA COMPETENCIAL'!CQ42="","",IF('ÁREA COMPLEMENTARIA'!BW42&gt;=0,"SI","NO")))</f>
        <v/>
      </c>
      <c r="I42" s="7" t="str">
        <f>IF('ÁREA MEJORA COMPETENCIAL'!CQ42="","",IF(ISBLANK('ÁREA MEJORA COMPETENCIAL'!R42),"",COUNTIF(F42:H42,"SI")))</f>
        <v/>
      </c>
      <c r="J42" s="7" t="str">
        <f>IF(ISBLANK('ÁREA MEJORA COMPETENCIAL'!R42),"",SUM('ÁREA MEJORA COMPETENCIAL'!CP42,'ÁREA ACOMPAÑAMIENTO INT TÉC'!V42,'ÁREA COMPLEMENTARIA'!BV42))</f>
        <v/>
      </c>
      <c r="K42" s="173" t="str">
        <f>IF(ISBLANK('ÁREA MEJORA COMPETENCIAL'!R42),"",(IF(T42=12,12,IF(T42=24,24,))))</f>
        <v/>
      </c>
      <c r="L42" s="174" t="str">
        <f>IF(ISBLANK('ÁREA MEJORA COMPETENCIAL'!R42),"",IF('ÁREA MEJORA COMPETENCIAL'!CO42="",(J42/K42),I42/3))</f>
        <v/>
      </c>
      <c r="M42" s="174" t="str">
        <f>IF(ISBLANK('ÁREA MEJORA COMPETENCIAL'!R42),"",IF('ÁREA MEJORA COMPETENCIAL'!CO42="","",(IF(AND(F42="NO",'ÁREA MEJORA COMPETENCIAL'!CR42&gt;=75%,'ÁREA ACOMPAÑAMIENTO INT TÉC'!X42&gt;=75%,'ÁREA COMPLEMENTARIA'!BX42&gt;=75%),"SI","NO"))))</f>
        <v/>
      </c>
      <c r="N42" s="174" t="str">
        <f>IF(ISBLANK('ÁREA MEJORA COMPETENCIAL'!R42),"",IF('ÁREA ACOMPAÑAMIENTO INT TÉC'!U42="","",(IF(AND(G42="NO",'ÁREA ACOMPAÑAMIENTO INT TÉC'!X42&gt;=75%,'ÁREA MEJORA COMPETENCIAL'!CR42&gt;=75%,'ÁREA COMPLEMENTARIA'!BX42&gt;=75%),"SI","NO"))))</f>
        <v/>
      </c>
      <c r="O42" s="174" t="str">
        <f>IF(ISBLANK('ÁREA MEJORA COMPETENCIAL'!R42),"",IF('ÁREA COMPLEMENTARIA'!BU42="","",(IF(AND(H42="NO",'ÁREA COMPLEMENTARIA'!BX42&gt;=75%,'ÁREA MEJORA COMPETENCIAL'!CR42&gt;=75%,'ÁREA ACOMPAÑAMIENTO INT TÉC'!X42&gt;=75%),"SI","NO"))))</f>
        <v/>
      </c>
      <c r="P42" s="7" t="str">
        <f t="shared" si="2"/>
        <v/>
      </c>
      <c r="Q42" s="7" t="str">
        <f t="shared" si="3"/>
        <v/>
      </c>
      <c r="R42" s="7" t="str">
        <f t="shared" si="4"/>
        <v/>
      </c>
      <c r="S42" s="7" t="str">
        <f t="shared" si="5"/>
        <v/>
      </c>
      <c r="T42" s="175" t="str">
        <f>IF(ISBLANK('ÁREA MEJORA COMPETENCIAL'!R42),"",(IF('ÁREA MEJORA COMPETENCIAL'!X42=1,12,IF('ÁREA MEJORA COMPETENCIAL'!X42=2,24))))</f>
        <v/>
      </c>
      <c r="U42" s="173" t="str">
        <f>IF(ISBLANK('ÁREA MEJORA COMPETENCIAL'!R42),"",SUM('ÁREA MEJORA COMPETENCIAL'!CO42,'ÁREA ACOMPAÑAMIENTO INT TÉC'!U42,'ÁREA COMPLEMENTARIA'!BU42))</f>
        <v/>
      </c>
      <c r="V42" s="216" t="str">
        <f>IF(ISBLANK('ÁREA MEJORA COMPETENCIAL'!R42),"",IF('ÁREA COMPLEMENTARIA'!BU42="","NO PROCEDE",IF(I42=3,"",IF(OR(M42="SI",N42="SI",O42="SI"),"SI","NO"))))</f>
        <v/>
      </c>
      <c r="W42" s="7" t="str">
        <f>IF(ISBLANK('ÁREA MEJORA COMPETENCIAL'!R42),"",IF(OR(I42=3,V42="SI",R42="SI",S42="SI"),"SI","NO"))</f>
        <v/>
      </c>
      <c r="X42" s="9"/>
      <c r="Y42" s="6"/>
      <c r="Z42" s="6"/>
      <c r="AA42" s="6"/>
      <c r="AB42" s="6"/>
      <c r="AC42" s="6"/>
      <c r="AD42" s="6"/>
      <c r="AE42" s="6"/>
      <c r="AF42" s="6"/>
      <c r="AG42" s="6"/>
      <c r="AH42" s="6"/>
      <c r="AI42" s="464"/>
      <c r="AJ42" s="99"/>
    </row>
    <row r="43" spans="1:36" ht="18" customHeight="1" x14ac:dyDescent="0.3">
      <c r="A43" s="355" t="str">
        <f>IF(ISBLANK('ÁREA MEJORA COMPETENCIAL'!A43),"",'ÁREA MEJORA COMPETENCIAL'!A43:B43)</f>
        <v/>
      </c>
      <c r="B43" s="356"/>
      <c r="C43" s="181" t="str">
        <f>IF(ISBLANK('ÁREA MEJORA COMPETENCIAL'!C43),"",'ÁREA MEJORA COMPETENCIAL'!C43)</f>
        <v/>
      </c>
      <c r="D43" s="16" t="str">
        <f>IF(ISBLANK('ÁREA MEJORA COMPETENCIAL'!D43),"",'ÁREA MEJORA COMPETENCIAL'!D43)</f>
        <v/>
      </c>
      <c r="E43" s="76"/>
      <c r="F43" s="7" t="str">
        <f>IF(ISBLANK('ÁREA MEJORA COMPETENCIAL'!R43),"",IF('ÁREA MEJORA COMPETENCIAL'!CQ43="","",IF('ÁREA MEJORA COMPETENCIAL'!CQ43&gt;=0,"SI","NO")))</f>
        <v/>
      </c>
      <c r="G43" s="7" t="str">
        <f>IF(ISBLANK('ÁREA MEJORA COMPETENCIAL'!R43),"",IF('ÁREA MEJORA COMPETENCIAL'!CQ43="","",IF('ÁREA ACOMPAÑAMIENTO INT TÉC'!W43&gt;=0,"SI","NO")))</f>
        <v/>
      </c>
      <c r="H43" s="7" t="str">
        <f>IF(ISBLANK('ÁREA MEJORA COMPETENCIAL'!R43),"",IF('ÁREA MEJORA COMPETENCIAL'!CQ43="","",IF('ÁREA COMPLEMENTARIA'!BW43&gt;=0,"SI","NO")))</f>
        <v/>
      </c>
      <c r="I43" s="7" t="str">
        <f>IF('ÁREA MEJORA COMPETENCIAL'!CQ43="","",IF(ISBLANK('ÁREA MEJORA COMPETENCIAL'!R43),"",COUNTIF(F43:H43,"SI")))</f>
        <v/>
      </c>
      <c r="J43" s="7" t="str">
        <f>IF(ISBLANK('ÁREA MEJORA COMPETENCIAL'!R43),"",SUM('ÁREA MEJORA COMPETENCIAL'!CP43,'ÁREA ACOMPAÑAMIENTO INT TÉC'!V43,'ÁREA COMPLEMENTARIA'!BV43))</f>
        <v/>
      </c>
      <c r="K43" s="173" t="str">
        <f>IF(ISBLANK('ÁREA MEJORA COMPETENCIAL'!R43),"",(IF(T43=12,12,IF(T43=24,24,))))</f>
        <v/>
      </c>
      <c r="L43" s="174" t="str">
        <f>IF(ISBLANK('ÁREA MEJORA COMPETENCIAL'!R43),"",IF('ÁREA MEJORA COMPETENCIAL'!CO43="",(J43/K43),I43/3))</f>
        <v/>
      </c>
      <c r="M43" s="174" t="str">
        <f>IF(ISBLANK('ÁREA MEJORA COMPETENCIAL'!R43),"",IF('ÁREA MEJORA COMPETENCIAL'!CO43="","",(IF(AND(F43="NO",'ÁREA MEJORA COMPETENCIAL'!CR43&gt;=75%,'ÁREA ACOMPAÑAMIENTO INT TÉC'!X43&gt;=75%,'ÁREA COMPLEMENTARIA'!BX43&gt;=75%),"SI","NO"))))</f>
        <v/>
      </c>
      <c r="N43" s="174" t="str">
        <f>IF(ISBLANK('ÁREA MEJORA COMPETENCIAL'!R43),"",IF('ÁREA ACOMPAÑAMIENTO INT TÉC'!U43="","",(IF(AND(G43="NO",'ÁREA ACOMPAÑAMIENTO INT TÉC'!X43&gt;=75%,'ÁREA MEJORA COMPETENCIAL'!CR43&gt;=75%,'ÁREA COMPLEMENTARIA'!BX43&gt;=75%),"SI","NO"))))</f>
        <v/>
      </c>
      <c r="O43" s="174" t="str">
        <f>IF(ISBLANK('ÁREA MEJORA COMPETENCIAL'!R43),"",IF('ÁREA COMPLEMENTARIA'!BU43="","",(IF(AND(H43="NO",'ÁREA COMPLEMENTARIA'!BX43&gt;=75%,'ÁREA MEJORA COMPETENCIAL'!CR43&gt;=75%,'ÁREA ACOMPAÑAMIENTO INT TÉC'!X43&gt;=75%),"SI","NO"))))</f>
        <v/>
      </c>
      <c r="P43" s="7" t="str">
        <f t="shared" si="2"/>
        <v/>
      </c>
      <c r="Q43" s="7" t="str">
        <f t="shared" si="3"/>
        <v/>
      </c>
      <c r="R43" s="7" t="str">
        <f t="shared" si="4"/>
        <v/>
      </c>
      <c r="S43" s="7" t="str">
        <f t="shared" si="5"/>
        <v/>
      </c>
      <c r="T43" s="175" t="str">
        <f>IF(ISBLANK('ÁREA MEJORA COMPETENCIAL'!R43),"",(IF('ÁREA MEJORA COMPETENCIAL'!X43=1,12,IF('ÁREA MEJORA COMPETENCIAL'!X43=2,24))))</f>
        <v/>
      </c>
      <c r="U43" s="173" t="str">
        <f>IF(ISBLANK('ÁREA MEJORA COMPETENCIAL'!R43),"",SUM('ÁREA MEJORA COMPETENCIAL'!CO43,'ÁREA ACOMPAÑAMIENTO INT TÉC'!U43,'ÁREA COMPLEMENTARIA'!BU43))</f>
        <v/>
      </c>
      <c r="V43" s="216" t="str">
        <f>IF(ISBLANK('ÁREA MEJORA COMPETENCIAL'!R43),"",IF('ÁREA COMPLEMENTARIA'!BU43="","NO PROCEDE",IF(I43=3,"",IF(OR(M43="SI",N43="SI",O43="SI"),"SI","NO"))))</f>
        <v/>
      </c>
      <c r="W43" s="7" t="str">
        <f>IF(ISBLANK('ÁREA MEJORA COMPETENCIAL'!R43),"",IF(OR(I43=3,V43="SI",R43="SI",S43="SI"),"SI","NO"))</f>
        <v/>
      </c>
      <c r="X43" s="9"/>
      <c r="Y43" s="6"/>
      <c r="Z43" s="6"/>
      <c r="AA43" s="6"/>
      <c r="AB43" s="6"/>
      <c r="AC43" s="6"/>
      <c r="AD43" s="6"/>
      <c r="AE43" s="6"/>
      <c r="AF43" s="6"/>
      <c r="AG43" s="6"/>
      <c r="AH43" s="6"/>
      <c r="AI43" s="464"/>
      <c r="AJ43" s="99"/>
    </row>
    <row r="44" spans="1:36" ht="18" customHeight="1" x14ac:dyDescent="0.3">
      <c r="A44" s="355" t="str">
        <f>IF(ISBLANK('ÁREA MEJORA COMPETENCIAL'!A44),"",'ÁREA MEJORA COMPETENCIAL'!A44:B44)</f>
        <v/>
      </c>
      <c r="B44" s="356"/>
      <c r="C44" s="181" t="str">
        <f>IF(ISBLANK('ÁREA MEJORA COMPETENCIAL'!C44),"",'ÁREA MEJORA COMPETENCIAL'!C44)</f>
        <v/>
      </c>
      <c r="D44" s="16" t="str">
        <f>IF(ISBLANK('ÁREA MEJORA COMPETENCIAL'!D44),"",'ÁREA MEJORA COMPETENCIAL'!D44)</f>
        <v/>
      </c>
      <c r="E44" s="76"/>
      <c r="F44" s="7" t="str">
        <f>IF(ISBLANK('ÁREA MEJORA COMPETENCIAL'!R44),"",IF('ÁREA MEJORA COMPETENCIAL'!CQ44="","",IF('ÁREA MEJORA COMPETENCIAL'!CQ44&gt;=0,"SI","NO")))</f>
        <v/>
      </c>
      <c r="G44" s="7" t="str">
        <f>IF(ISBLANK('ÁREA MEJORA COMPETENCIAL'!R44),"",IF('ÁREA MEJORA COMPETENCIAL'!CQ44="","",IF('ÁREA ACOMPAÑAMIENTO INT TÉC'!W44&gt;=0,"SI","NO")))</f>
        <v/>
      </c>
      <c r="H44" s="7" t="str">
        <f>IF(ISBLANK('ÁREA MEJORA COMPETENCIAL'!R44),"",IF('ÁREA MEJORA COMPETENCIAL'!CQ44="","",IF('ÁREA COMPLEMENTARIA'!BW44&gt;=0,"SI","NO")))</f>
        <v/>
      </c>
      <c r="I44" s="7" t="str">
        <f>IF('ÁREA MEJORA COMPETENCIAL'!CQ44="","",IF(ISBLANK('ÁREA MEJORA COMPETENCIAL'!R44),"",COUNTIF(F44:H44,"SI")))</f>
        <v/>
      </c>
      <c r="J44" s="7" t="str">
        <f>IF(ISBLANK('ÁREA MEJORA COMPETENCIAL'!R44),"",SUM('ÁREA MEJORA COMPETENCIAL'!CP44,'ÁREA ACOMPAÑAMIENTO INT TÉC'!V44,'ÁREA COMPLEMENTARIA'!BV44))</f>
        <v/>
      </c>
      <c r="K44" s="173" t="str">
        <f>IF(ISBLANK('ÁREA MEJORA COMPETENCIAL'!R44),"",(IF(T44=12,12,IF(T44=24,24,))))</f>
        <v/>
      </c>
      <c r="L44" s="174" t="str">
        <f>IF(ISBLANK('ÁREA MEJORA COMPETENCIAL'!R44),"",IF('ÁREA MEJORA COMPETENCIAL'!CO44="",(J44/K44),I44/3))</f>
        <v/>
      </c>
      <c r="M44" s="174" t="str">
        <f>IF(ISBLANK('ÁREA MEJORA COMPETENCIAL'!R44),"",IF('ÁREA MEJORA COMPETENCIAL'!CO44="","",(IF(AND(F44="NO",'ÁREA MEJORA COMPETENCIAL'!CR44&gt;=75%,'ÁREA ACOMPAÑAMIENTO INT TÉC'!X44&gt;=75%,'ÁREA COMPLEMENTARIA'!BX44&gt;=75%),"SI","NO"))))</f>
        <v/>
      </c>
      <c r="N44" s="174" t="str">
        <f>IF(ISBLANK('ÁREA MEJORA COMPETENCIAL'!R44),"",IF('ÁREA ACOMPAÑAMIENTO INT TÉC'!U44="","",(IF(AND(G44="NO",'ÁREA ACOMPAÑAMIENTO INT TÉC'!X44&gt;=75%,'ÁREA MEJORA COMPETENCIAL'!CR44&gt;=75%,'ÁREA COMPLEMENTARIA'!BX44&gt;=75%),"SI","NO"))))</f>
        <v/>
      </c>
      <c r="O44" s="174" t="str">
        <f>IF(ISBLANK('ÁREA MEJORA COMPETENCIAL'!R44),"",IF('ÁREA COMPLEMENTARIA'!BU44="","",(IF(AND(H44="NO",'ÁREA COMPLEMENTARIA'!BX44&gt;=75%,'ÁREA MEJORA COMPETENCIAL'!CR44&gt;=75%,'ÁREA ACOMPAÑAMIENTO INT TÉC'!X44&gt;=75%),"SI","NO"))))</f>
        <v/>
      </c>
      <c r="P44" s="7" t="str">
        <f t="shared" si="2"/>
        <v/>
      </c>
      <c r="Q44" s="7" t="str">
        <f t="shared" si="3"/>
        <v/>
      </c>
      <c r="R44" s="7" t="str">
        <f t="shared" si="4"/>
        <v/>
      </c>
      <c r="S44" s="7" t="str">
        <f t="shared" si="5"/>
        <v/>
      </c>
      <c r="T44" s="175" t="str">
        <f>IF(ISBLANK('ÁREA MEJORA COMPETENCIAL'!R44),"",(IF('ÁREA MEJORA COMPETENCIAL'!X44=1,12,IF('ÁREA MEJORA COMPETENCIAL'!X44=2,24))))</f>
        <v/>
      </c>
      <c r="U44" s="173" t="str">
        <f>IF(ISBLANK('ÁREA MEJORA COMPETENCIAL'!R44),"",SUM('ÁREA MEJORA COMPETENCIAL'!CO44,'ÁREA ACOMPAÑAMIENTO INT TÉC'!U44,'ÁREA COMPLEMENTARIA'!BU44))</f>
        <v/>
      </c>
      <c r="V44" s="216" t="str">
        <f>IF(ISBLANK('ÁREA MEJORA COMPETENCIAL'!R44),"",IF('ÁREA COMPLEMENTARIA'!BU44="","NO PROCEDE",IF(I44=3,"",IF(OR(M44="SI",N44="SI",O44="SI"),"SI","NO"))))</f>
        <v/>
      </c>
      <c r="W44" s="7" t="str">
        <f>IF(ISBLANK('ÁREA MEJORA COMPETENCIAL'!R44),"",IF(OR(I44=3,V44="SI",R44="SI",S44="SI"),"SI","NO"))</f>
        <v/>
      </c>
      <c r="X44" s="9"/>
      <c r="Y44" s="6"/>
      <c r="Z44" s="6"/>
      <c r="AA44" s="6"/>
      <c r="AB44" s="6"/>
      <c r="AC44" s="6"/>
      <c r="AD44" s="6"/>
      <c r="AE44" s="6"/>
      <c r="AF44" s="6"/>
      <c r="AG44" s="6"/>
      <c r="AH44" s="6"/>
      <c r="AI44" s="464"/>
      <c r="AJ44" s="99"/>
    </row>
    <row r="45" spans="1:36" ht="18" customHeight="1" x14ac:dyDescent="0.3">
      <c r="A45" s="355" t="str">
        <f>IF(ISBLANK('ÁREA MEJORA COMPETENCIAL'!A45),"",'ÁREA MEJORA COMPETENCIAL'!A45:B45)</f>
        <v/>
      </c>
      <c r="B45" s="356"/>
      <c r="C45" s="181" t="str">
        <f>IF(ISBLANK('ÁREA MEJORA COMPETENCIAL'!C45),"",'ÁREA MEJORA COMPETENCIAL'!C45)</f>
        <v/>
      </c>
      <c r="D45" s="16" t="str">
        <f>IF(ISBLANK('ÁREA MEJORA COMPETENCIAL'!D45),"",'ÁREA MEJORA COMPETENCIAL'!D45)</f>
        <v/>
      </c>
      <c r="E45" s="76"/>
      <c r="F45" s="7" t="str">
        <f>IF(ISBLANK('ÁREA MEJORA COMPETENCIAL'!R45),"",IF('ÁREA MEJORA COMPETENCIAL'!CQ45="","",IF('ÁREA MEJORA COMPETENCIAL'!CQ45&gt;=0,"SI","NO")))</f>
        <v/>
      </c>
      <c r="G45" s="7" t="str">
        <f>IF(ISBLANK('ÁREA MEJORA COMPETENCIAL'!R45),"",IF('ÁREA MEJORA COMPETENCIAL'!CQ45="","",IF('ÁREA ACOMPAÑAMIENTO INT TÉC'!W45&gt;=0,"SI","NO")))</f>
        <v/>
      </c>
      <c r="H45" s="7" t="str">
        <f>IF(ISBLANK('ÁREA MEJORA COMPETENCIAL'!R45),"",IF('ÁREA MEJORA COMPETENCIAL'!CQ45="","",IF('ÁREA COMPLEMENTARIA'!BW45&gt;=0,"SI","NO")))</f>
        <v/>
      </c>
      <c r="I45" s="7" t="str">
        <f>IF('ÁREA MEJORA COMPETENCIAL'!CQ45="","",IF(ISBLANK('ÁREA MEJORA COMPETENCIAL'!R45),"",COUNTIF(F45:H45,"SI")))</f>
        <v/>
      </c>
      <c r="J45" s="7" t="str">
        <f>IF(ISBLANK('ÁREA MEJORA COMPETENCIAL'!R45),"",SUM('ÁREA MEJORA COMPETENCIAL'!CP45,'ÁREA ACOMPAÑAMIENTO INT TÉC'!V45,'ÁREA COMPLEMENTARIA'!BV45))</f>
        <v/>
      </c>
      <c r="K45" s="173" t="str">
        <f>IF(ISBLANK('ÁREA MEJORA COMPETENCIAL'!R45),"",(IF(T45=12,12,IF(T45=24,24,))))</f>
        <v/>
      </c>
      <c r="L45" s="174" t="str">
        <f>IF(ISBLANK('ÁREA MEJORA COMPETENCIAL'!R45),"",IF('ÁREA MEJORA COMPETENCIAL'!CO45="",(J45/K45),I45/3))</f>
        <v/>
      </c>
      <c r="M45" s="174" t="str">
        <f>IF(ISBLANK('ÁREA MEJORA COMPETENCIAL'!R45),"",IF('ÁREA MEJORA COMPETENCIAL'!CO45="","",(IF(AND(F45="NO",'ÁREA MEJORA COMPETENCIAL'!CR45&gt;=75%,'ÁREA ACOMPAÑAMIENTO INT TÉC'!X45&gt;=75%,'ÁREA COMPLEMENTARIA'!BX45&gt;=75%),"SI","NO"))))</f>
        <v/>
      </c>
      <c r="N45" s="174" t="str">
        <f>IF(ISBLANK('ÁREA MEJORA COMPETENCIAL'!R45),"",IF('ÁREA ACOMPAÑAMIENTO INT TÉC'!U45="","",(IF(AND(G45="NO",'ÁREA ACOMPAÑAMIENTO INT TÉC'!X45&gt;=75%,'ÁREA MEJORA COMPETENCIAL'!CR45&gt;=75%,'ÁREA COMPLEMENTARIA'!BX45&gt;=75%),"SI","NO"))))</f>
        <v/>
      </c>
      <c r="O45" s="174" t="str">
        <f>IF(ISBLANK('ÁREA MEJORA COMPETENCIAL'!R45),"",IF('ÁREA COMPLEMENTARIA'!BU45="","",(IF(AND(H45="NO",'ÁREA COMPLEMENTARIA'!BX45&gt;=75%,'ÁREA MEJORA COMPETENCIAL'!CR45&gt;=75%,'ÁREA ACOMPAÑAMIENTO INT TÉC'!X45&gt;=75%),"SI","NO"))))</f>
        <v/>
      </c>
      <c r="P45" s="7" t="str">
        <f t="shared" si="2"/>
        <v/>
      </c>
      <c r="Q45" s="7" t="str">
        <f t="shared" si="3"/>
        <v/>
      </c>
      <c r="R45" s="7" t="str">
        <f t="shared" si="4"/>
        <v/>
      </c>
      <c r="S45" s="7" t="str">
        <f t="shared" si="5"/>
        <v/>
      </c>
      <c r="T45" s="175" t="str">
        <f>IF(ISBLANK('ÁREA MEJORA COMPETENCIAL'!R45),"",(IF('ÁREA MEJORA COMPETENCIAL'!X45=1,12,IF('ÁREA MEJORA COMPETENCIAL'!X45=2,24))))</f>
        <v/>
      </c>
      <c r="U45" s="173" t="str">
        <f>IF(ISBLANK('ÁREA MEJORA COMPETENCIAL'!R45),"",SUM('ÁREA MEJORA COMPETENCIAL'!CO45,'ÁREA ACOMPAÑAMIENTO INT TÉC'!U45,'ÁREA COMPLEMENTARIA'!BU45))</f>
        <v/>
      </c>
      <c r="V45" s="216" t="str">
        <f>IF(ISBLANK('ÁREA MEJORA COMPETENCIAL'!R45),"",IF('ÁREA COMPLEMENTARIA'!BU45="","NO PROCEDE",IF(I45=3,"",IF(OR(M45="SI",N45="SI",O45="SI"),"SI","NO"))))</f>
        <v/>
      </c>
      <c r="W45" s="7" t="str">
        <f>IF(ISBLANK('ÁREA MEJORA COMPETENCIAL'!R45),"",IF(OR(I45=3,V45="SI",R45="SI",S45="SI"),"SI","NO"))</f>
        <v/>
      </c>
      <c r="X45" s="9"/>
      <c r="Y45" s="6"/>
      <c r="Z45" s="6"/>
      <c r="AA45" s="6"/>
      <c r="AB45" s="6"/>
      <c r="AC45" s="6"/>
      <c r="AD45" s="6"/>
      <c r="AE45" s="6"/>
      <c r="AF45" s="6"/>
      <c r="AG45" s="6"/>
      <c r="AH45" s="6"/>
      <c r="AI45" s="464"/>
      <c r="AJ45" s="99"/>
    </row>
    <row r="46" spans="1:36" ht="18" customHeight="1" x14ac:dyDescent="0.3">
      <c r="A46" s="355" t="str">
        <f>IF(ISBLANK('ÁREA MEJORA COMPETENCIAL'!A46),"",'ÁREA MEJORA COMPETENCIAL'!A46:B46)</f>
        <v/>
      </c>
      <c r="B46" s="356"/>
      <c r="C46" s="181" t="str">
        <f>IF(ISBLANK('ÁREA MEJORA COMPETENCIAL'!C46),"",'ÁREA MEJORA COMPETENCIAL'!C46)</f>
        <v/>
      </c>
      <c r="D46" s="16" t="str">
        <f>IF(ISBLANK('ÁREA MEJORA COMPETENCIAL'!D46),"",'ÁREA MEJORA COMPETENCIAL'!D46)</f>
        <v/>
      </c>
      <c r="E46" s="76"/>
      <c r="F46" s="7" t="str">
        <f>IF(ISBLANK('ÁREA MEJORA COMPETENCIAL'!R46),"",IF('ÁREA MEJORA COMPETENCIAL'!CQ46="","",IF('ÁREA MEJORA COMPETENCIAL'!CQ46&gt;=0,"SI","NO")))</f>
        <v/>
      </c>
      <c r="G46" s="7" t="str">
        <f>IF(ISBLANK('ÁREA MEJORA COMPETENCIAL'!R46),"",IF('ÁREA MEJORA COMPETENCIAL'!CQ46="","",IF('ÁREA ACOMPAÑAMIENTO INT TÉC'!W46&gt;=0,"SI","NO")))</f>
        <v/>
      </c>
      <c r="H46" s="7" t="str">
        <f>IF(ISBLANK('ÁREA MEJORA COMPETENCIAL'!R46),"",IF('ÁREA MEJORA COMPETENCIAL'!CQ46="","",IF('ÁREA COMPLEMENTARIA'!BW46&gt;=0,"SI","NO")))</f>
        <v/>
      </c>
      <c r="I46" s="7" t="str">
        <f>IF('ÁREA MEJORA COMPETENCIAL'!CQ46="","",IF(ISBLANK('ÁREA MEJORA COMPETENCIAL'!R46),"",COUNTIF(F46:H46,"SI")))</f>
        <v/>
      </c>
      <c r="J46" s="7" t="str">
        <f>IF(ISBLANK('ÁREA MEJORA COMPETENCIAL'!R46),"",SUM('ÁREA MEJORA COMPETENCIAL'!CP46,'ÁREA ACOMPAÑAMIENTO INT TÉC'!V46,'ÁREA COMPLEMENTARIA'!BV46))</f>
        <v/>
      </c>
      <c r="K46" s="173" t="str">
        <f>IF(ISBLANK('ÁREA MEJORA COMPETENCIAL'!R46),"",(IF(T46=12,12,IF(T46=24,24,))))</f>
        <v/>
      </c>
      <c r="L46" s="174" t="str">
        <f>IF(ISBLANK('ÁREA MEJORA COMPETENCIAL'!R46),"",IF('ÁREA MEJORA COMPETENCIAL'!CO46="",(J46/K46),I46/3))</f>
        <v/>
      </c>
      <c r="M46" s="174" t="str">
        <f>IF(ISBLANK('ÁREA MEJORA COMPETENCIAL'!R46),"",IF('ÁREA MEJORA COMPETENCIAL'!CO46="","",(IF(AND(F46="NO",'ÁREA MEJORA COMPETENCIAL'!CR46&gt;=75%,'ÁREA ACOMPAÑAMIENTO INT TÉC'!X46&gt;=75%,'ÁREA COMPLEMENTARIA'!BX46&gt;=75%),"SI","NO"))))</f>
        <v/>
      </c>
      <c r="N46" s="174" t="str">
        <f>IF(ISBLANK('ÁREA MEJORA COMPETENCIAL'!R46),"",IF('ÁREA ACOMPAÑAMIENTO INT TÉC'!U46="","",(IF(AND(G46="NO",'ÁREA ACOMPAÑAMIENTO INT TÉC'!X46&gt;=75%,'ÁREA MEJORA COMPETENCIAL'!CR46&gt;=75%,'ÁREA COMPLEMENTARIA'!BX46&gt;=75%),"SI","NO"))))</f>
        <v/>
      </c>
      <c r="O46" s="174" t="str">
        <f>IF(ISBLANK('ÁREA MEJORA COMPETENCIAL'!R46),"",IF('ÁREA COMPLEMENTARIA'!BU46="","",(IF(AND(H46="NO",'ÁREA COMPLEMENTARIA'!BX46&gt;=75%,'ÁREA MEJORA COMPETENCIAL'!CR46&gt;=75%,'ÁREA ACOMPAÑAMIENTO INT TÉC'!X46&gt;=75%),"SI","NO"))))</f>
        <v/>
      </c>
      <c r="P46" s="7" t="str">
        <f t="shared" si="2"/>
        <v/>
      </c>
      <c r="Q46" s="7" t="str">
        <f t="shared" si="3"/>
        <v/>
      </c>
      <c r="R46" s="7" t="str">
        <f t="shared" si="4"/>
        <v/>
      </c>
      <c r="S46" s="7" t="str">
        <f t="shared" si="5"/>
        <v/>
      </c>
      <c r="T46" s="175" t="str">
        <f>IF(ISBLANK('ÁREA MEJORA COMPETENCIAL'!R46),"",(IF('ÁREA MEJORA COMPETENCIAL'!X46=1,12,IF('ÁREA MEJORA COMPETENCIAL'!X46=2,24))))</f>
        <v/>
      </c>
      <c r="U46" s="173" t="str">
        <f>IF(ISBLANK('ÁREA MEJORA COMPETENCIAL'!R46),"",SUM('ÁREA MEJORA COMPETENCIAL'!CO46,'ÁREA ACOMPAÑAMIENTO INT TÉC'!U46,'ÁREA COMPLEMENTARIA'!BU46))</f>
        <v/>
      </c>
      <c r="V46" s="216" t="str">
        <f>IF(ISBLANK('ÁREA MEJORA COMPETENCIAL'!R46),"",IF('ÁREA COMPLEMENTARIA'!BU46="","NO PROCEDE",IF(I46=3,"",IF(OR(M46="SI",N46="SI",O46="SI"),"SI","NO"))))</f>
        <v/>
      </c>
      <c r="W46" s="7" t="str">
        <f>IF(ISBLANK('ÁREA MEJORA COMPETENCIAL'!R46),"",IF(OR(I46=3,V46="SI",R46="SI",S46="SI"),"SI","NO"))</f>
        <v/>
      </c>
      <c r="X46" s="9"/>
      <c r="Y46" s="6"/>
      <c r="Z46" s="6"/>
      <c r="AA46" s="6"/>
      <c r="AB46" s="6"/>
      <c r="AC46" s="6"/>
      <c r="AD46" s="6"/>
      <c r="AE46" s="6"/>
      <c r="AF46" s="6"/>
      <c r="AG46" s="6"/>
      <c r="AH46" s="6"/>
      <c r="AI46" s="464"/>
      <c r="AJ46" s="99"/>
    </row>
    <row r="47" spans="1:36" ht="18" customHeight="1" x14ac:dyDescent="0.3">
      <c r="A47" s="355" t="str">
        <f>IF(ISBLANK('ÁREA MEJORA COMPETENCIAL'!A47),"",'ÁREA MEJORA COMPETENCIAL'!A47:B47)</f>
        <v/>
      </c>
      <c r="B47" s="356"/>
      <c r="C47" s="181" t="str">
        <f>IF(ISBLANK('ÁREA MEJORA COMPETENCIAL'!C47),"",'ÁREA MEJORA COMPETENCIAL'!C47)</f>
        <v/>
      </c>
      <c r="D47" s="16" t="str">
        <f>IF(ISBLANK('ÁREA MEJORA COMPETENCIAL'!D47),"",'ÁREA MEJORA COMPETENCIAL'!D47)</f>
        <v/>
      </c>
      <c r="E47" s="76"/>
      <c r="F47" s="7" t="str">
        <f>IF(ISBLANK('ÁREA MEJORA COMPETENCIAL'!R47),"",IF('ÁREA MEJORA COMPETENCIAL'!CQ47="","",IF('ÁREA MEJORA COMPETENCIAL'!CQ47&gt;=0,"SI","NO")))</f>
        <v/>
      </c>
      <c r="G47" s="7" t="str">
        <f>IF(ISBLANK('ÁREA MEJORA COMPETENCIAL'!R47),"",IF('ÁREA MEJORA COMPETENCIAL'!CQ47="","",IF('ÁREA ACOMPAÑAMIENTO INT TÉC'!W47&gt;=0,"SI","NO")))</f>
        <v/>
      </c>
      <c r="H47" s="7" t="str">
        <f>IF(ISBLANK('ÁREA MEJORA COMPETENCIAL'!R47),"",IF('ÁREA MEJORA COMPETENCIAL'!CQ47="","",IF('ÁREA COMPLEMENTARIA'!BW47&gt;=0,"SI","NO")))</f>
        <v/>
      </c>
      <c r="I47" s="7" t="str">
        <f>IF('ÁREA MEJORA COMPETENCIAL'!CQ47="","",IF(ISBLANK('ÁREA MEJORA COMPETENCIAL'!R47),"",COUNTIF(F47:H47,"SI")))</f>
        <v/>
      </c>
      <c r="J47" s="7" t="str">
        <f>IF(ISBLANK('ÁREA MEJORA COMPETENCIAL'!R47),"",SUM('ÁREA MEJORA COMPETENCIAL'!CP47,'ÁREA ACOMPAÑAMIENTO INT TÉC'!V47,'ÁREA COMPLEMENTARIA'!BV47))</f>
        <v/>
      </c>
      <c r="K47" s="173" t="str">
        <f>IF(ISBLANK('ÁREA MEJORA COMPETENCIAL'!R47),"",(IF(T47=12,12,IF(T47=24,24,))))</f>
        <v/>
      </c>
      <c r="L47" s="174" t="str">
        <f>IF(ISBLANK('ÁREA MEJORA COMPETENCIAL'!R47),"",IF('ÁREA MEJORA COMPETENCIAL'!CO47="",(J47/K47),I47/3))</f>
        <v/>
      </c>
      <c r="M47" s="174" t="str">
        <f>IF(ISBLANK('ÁREA MEJORA COMPETENCIAL'!R47),"",IF('ÁREA MEJORA COMPETENCIAL'!CO47="","",(IF(AND(F47="NO",'ÁREA MEJORA COMPETENCIAL'!CR47&gt;=75%,'ÁREA ACOMPAÑAMIENTO INT TÉC'!X47&gt;=75%,'ÁREA COMPLEMENTARIA'!BX47&gt;=75%),"SI","NO"))))</f>
        <v/>
      </c>
      <c r="N47" s="174" t="str">
        <f>IF(ISBLANK('ÁREA MEJORA COMPETENCIAL'!R47),"",IF('ÁREA ACOMPAÑAMIENTO INT TÉC'!U47="","",(IF(AND(G47="NO",'ÁREA ACOMPAÑAMIENTO INT TÉC'!X47&gt;=75%,'ÁREA MEJORA COMPETENCIAL'!CR47&gt;=75%,'ÁREA COMPLEMENTARIA'!BX47&gt;=75%),"SI","NO"))))</f>
        <v/>
      </c>
      <c r="O47" s="174" t="str">
        <f>IF(ISBLANK('ÁREA MEJORA COMPETENCIAL'!R47),"",IF('ÁREA COMPLEMENTARIA'!BU47="","",(IF(AND(H47="NO",'ÁREA COMPLEMENTARIA'!BX47&gt;=75%,'ÁREA MEJORA COMPETENCIAL'!CR47&gt;=75%,'ÁREA ACOMPAÑAMIENTO INT TÉC'!X47&gt;=75%),"SI","NO"))))</f>
        <v/>
      </c>
      <c r="P47" s="7" t="str">
        <f t="shared" si="2"/>
        <v/>
      </c>
      <c r="Q47" s="7" t="str">
        <f t="shared" si="3"/>
        <v/>
      </c>
      <c r="R47" s="7" t="str">
        <f t="shared" si="4"/>
        <v/>
      </c>
      <c r="S47" s="7" t="str">
        <f t="shared" si="5"/>
        <v/>
      </c>
      <c r="T47" s="175" t="str">
        <f>IF(ISBLANK('ÁREA MEJORA COMPETENCIAL'!R47),"",(IF('ÁREA MEJORA COMPETENCIAL'!X47=1,12,IF('ÁREA MEJORA COMPETENCIAL'!X47=2,24))))</f>
        <v/>
      </c>
      <c r="U47" s="173" t="str">
        <f>IF(ISBLANK('ÁREA MEJORA COMPETENCIAL'!R47),"",SUM('ÁREA MEJORA COMPETENCIAL'!CO47,'ÁREA ACOMPAÑAMIENTO INT TÉC'!U47,'ÁREA COMPLEMENTARIA'!BU47))</f>
        <v/>
      </c>
      <c r="V47" s="216" t="str">
        <f>IF(ISBLANK('ÁREA MEJORA COMPETENCIAL'!R47),"",IF('ÁREA COMPLEMENTARIA'!BU47="","NO PROCEDE",IF(I47=3,"",IF(OR(M47="SI",N47="SI",O47="SI"),"SI","NO"))))</f>
        <v/>
      </c>
      <c r="W47" s="7" t="str">
        <f>IF(ISBLANK('ÁREA MEJORA COMPETENCIAL'!R47),"",IF(OR(I47=3,V47="SI",R47="SI",S47="SI"),"SI","NO"))</f>
        <v/>
      </c>
      <c r="X47" s="9"/>
      <c r="Y47" s="6"/>
      <c r="Z47" s="6"/>
      <c r="AA47" s="6"/>
      <c r="AB47" s="6"/>
      <c r="AC47" s="6"/>
      <c r="AD47" s="6"/>
      <c r="AE47" s="6"/>
      <c r="AF47" s="6"/>
      <c r="AG47" s="6"/>
      <c r="AH47" s="6"/>
      <c r="AI47" s="464"/>
      <c r="AJ47" s="99"/>
    </row>
    <row r="48" spans="1:36" ht="18" customHeight="1" x14ac:dyDescent="0.3">
      <c r="A48" s="355" t="str">
        <f>IF(ISBLANK('ÁREA MEJORA COMPETENCIAL'!A48),"",'ÁREA MEJORA COMPETENCIAL'!A48:B48)</f>
        <v/>
      </c>
      <c r="B48" s="356"/>
      <c r="C48" s="181" t="str">
        <f>IF(ISBLANK('ÁREA MEJORA COMPETENCIAL'!C48),"",'ÁREA MEJORA COMPETENCIAL'!C48)</f>
        <v/>
      </c>
      <c r="D48" s="16" t="str">
        <f>IF(ISBLANK('ÁREA MEJORA COMPETENCIAL'!D48),"",'ÁREA MEJORA COMPETENCIAL'!D48)</f>
        <v/>
      </c>
      <c r="E48" s="76"/>
      <c r="F48" s="7" t="str">
        <f>IF(ISBLANK('ÁREA MEJORA COMPETENCIAL'!R48),"",IF('ÁREA MEJORA COMPETENCIAL'!CQ48="","",IF('ÁREA MEJORA COMPETENCIAL'!CQ48&gt;=0,"SI","NO")))</f>
        <v/>
      </c>
      <c r="G48" s="7" t="str">
        <f>IF(ISBLANK('ÁREA MEJORA COMPETENCIAL'!R48),"",IF('ÁREA MEJORA COMPETENCIAL'!CQ48="","",IF('ÁREA ACOMPAÑAMIENTO INT TÉC'!W48&gt;=0,"SI","NO")))</f>
        <v/>
      </c>
      <c r="H48" s="7" t="str">
        <f>IF(ISBLANK('ÁREA MEJORA COMPETENCIAL'!R48),"",IF('ÁREA MEJORA COMPETENCIAL'!CQ48="","",IF('ÁREA COMPLEMENTARIA'!BW48&gt;=0,"SI","NO")))</f>
        <v/>
      </c>
      <c r="I48" s="7" t="str">
        <f>IF('ÁREA MEJORA COMPETENCIAL'!CQ48="","",IF(ISBLANK('ÁREA MEJORA COMPETENCIAL'!R48),"",COUNTIF(F48:H48,"SI")))</f>
        <v/>
      </c>
      <c r="J48" s="7" t="str">
        <f>IF(ISBLANK('ÁREA MEJORA COMPETENCIAL'!R48),"",SUM('ÁREA MEJORA COMPETENCIAL'!CP48,'ÁREA ACOMPAÑAMIENTO INT TÉC'!V48,'ÁREA COMPLEMENTARIA'!BV48))</f>
        <v/>
      </c>
      <c r="K48" s="173" t="str">
        <f>IF(ISBLANK('ÁREA MEJORA COMPETENCIAL'!R48),"",(IF(T48=12,12,IF(T48=24,24,))))</f>
        <v/>
      </c>
      <c r="L48" s="174" t="str">
        <f>IF(ISBLANK('ÁREA MEJORA COMPETENCIAL'!R48),"",IF('ÁREA MEJORA COMPETENCIAL'!CO48="",(J48/K48),I48/3))</f>
        <v/>
      </c>
      <c r="M48" s="174" t="str">
        <f>IF(ISBLANK('ÁREA MEJORA COMPETENCIAL'!R48),"",IF('ÁREA MEJORA COMPETENCIAL'!CO48="","",(IF(AND(F48="NO",'ÁREA MEJORA COMPETENCIAL'!CR48&gt;=75%,'ÁREA ACOMPAÑAMIENTO INT TÉC'!X48&gt;=75%,'ÁREA COMPLEMENTARIA'!BX48&gt;=75%),"SI","NO"))))</f>
        <v/>
      </c>
      <c r="N48" s="174" t="str">
        <f>IF(ISBLANK('ÁREA MEJORA COMPETENCIAL'!R48),"",IF('ÁREA ACOMPAÑAMIENTO INT TÉC'!U48="","",(IF(AND(G48="NO",'ÁREA ACOMPAÑAMIENTO INT TÉC'!X48&gt;=75%,'ÁREA MEJORA COMPETENCIAL'!CR48&gt;=75%,'ÁREA COMPLEMENTARIA'!BX48&gt;=75%),"SI","NO"))))</f>
        <v/>
      </c>
      <c r="O48" s="174" t="str">
        <f>IF(ISBLANK('ÁREA MEJORA COMPETENCIAL'!R48),"",IF('ÁREA COMPLEMENTARIA'!BU48="","",(IF(AND(H48="NO",'ÁREA COMPLEMENTARIA'!BX48&gt;=75%,'ÁREA MEJORA COMPETENCIAL'!CR48&gt;=75%,'ÁREA ACOMPAÑAMIENTO INT TÉC'!X48&gt;=75%),"SI","NO"))))</f>
        <v/>
      </c>
      <c r="P48" s="7" t="str">
        <f t="shared" si="2"/>
        <v/>
      </c>
      <c r="Q48" s="7" t="str">
        <f t="shared" si="3"/>
        <v/>
      </c>
      <c r="R48" s="7" t="str">
        <f t="shared" si="4"/>
        <v/>
      </c>
      <c r="S48" s="7" t="str">
        <f t="shared" si="5"/>
        <v/>
      </c>
      <c r="T48" s="175" t="str">
        <f>IF(ISBLANK('ÁREA MEJORA COMPETENCIAL'!R48),"",(IF('ÁREA MEJORA COMPETENCIAL'!X48=1,12,IF('ÁREA MEJORA COMPETENCIAL'!X48=2,24))))</f>
        <v/>
      </c>
      <c r="U48" s="173" t="str">
        <f>IF(ISBLANK('ÁREA MEJORA COMPETENCIAL'!R48),"",SUM('ÁREA MEJORA COMPETENCIAL'!CO48,'ÁREA ACOMPAÑAMIENTO INT TÉC'!U48,'ÁREA COMPLEMENTARIA'!BU48))</f>
        <v/>
      </c>
      <c r="V48" s="216" t="str">
        <f>IF(ISBLANK('ÁREA MEJORA COMPETENCIAL'!R48),"",IF('ÁREA COMPLEMENTARIA'!BU48="","NO PROCEDE",IF(I48=3,"",IF(OR(M48="SI",N48="SI",O48="SI"),"SI","NO"))))</f>
        <v/>
      </c>
      <c r="W48" s="7" t="str">
        <f>IF(ISBLANK('ÁREA MEJORA COMPETENCIAL'!R48),"",IF(OR(I48=3,V48="SI",R48="SI",S48="SI"),"SI","NO"))</f>
        <v/>
      </c>
      <c r="X48" s="9"/>
      <c r="Y48" s="6"/>
      <c r="Z48" s="6"/>
      <c r="AA48" s="6"/>
      <c r="AB48" s="6"/>
      <c r="AC48" s="6"/>
      <c r="AD48" s="6"/>
      <c r="AE48" s="6"/>
      <c r="AF48" s="6"/>
      <c r="AG48" s="6"/>
      <c r="AH48" s="6"/>
      <c r="AI48" s="464"/>
      <c r="AJ48" s="99"/>
    </row>
    <row r="49" spans="1:36" ht="18" customHeight="1" x14ac:dyDescent="0.3">
      <c r="A49" s="355" t="str">
        <f>IF(ISBLANK('ÁREA MEJORA COMPETENCIAL'!A49),"",'ÁREA MEJORA COMPETENCIAL'!A49:B49)</f>
        <v/>
      </c>
      <c r="B49" s="356"/>
      <c r="C49" s="181" t="str">
        <f>IF(ISBLANK('ÁREA MEJORA COMPETENCIAL'!C49),"",'ÁREA MEJORA COMPETENCIAL'!C49)</f>
        <v/>
      </c>
      <c r="D49" s="16" t="str">
        <f>IF(ISBLANK('ÁREA MEJORA COMPETENCIAL'!D49),"",'ÁREA MEJORA COMPETENCIAL'!D49)</f>
        <v/>
      </c>
      <c r="E49" s="76"/>
      <c r="F49" s="7" t="str">
        <f>IF(ISBLANK('ÁREA MEJORA COMPETENCIAL'!R49),"",IF('ÁREA MEJORA COMPETENCIAL'!CQ49="","",IF('ÁREA MEJORA COMPETENCIAL'!CQ49&gt;=0,"SI","NO")))</f>
        <v/>
      </c>
      <c r="G49" s="7" t="str">
        <f>IF(ISBLANK('ÁREA MEJORA COMPETENCIAL'!R49),"",IF('ÁREA MEJORA COMPETENCIAL'!CQ49="","",IF('ÁREA ACOMPAÑAMIENTO INT TÉC'!W49&gt;=0,"SI","NO")))</f>
        <v/>
      </c>
      <c r="H49" s="7" t="str">
        <f>IF(ISBLANK('ÁREA MEJORA COMPETENCIAL'!R49),"",IF('ÁREA MEJORA COMPETENCIAL'!CQ49="","",IF('ÁREA COMPLEMENTARIA'!BW49&gt;=0,"SI","NO")))</f>
        <v/>
      </c>
      <c r="I49" s="7" t="str">
        <f>IF('ÁREA MEJORA COMPETENCIAL'!CQ49="","",IF(ISBLANK('ÁREA MEJORA COMPETENCIAL'!R49),"",COUNTIF(F49:H49,"SI")))</f>
        <v/>
      </c>
      <c r="J49" s="7" t="str">
        <f>IF(ISBLANK('ÁREA MEJORA COMPETENCIAL'!R49),"",SUM('ÁREA MEJORA COMPETENCIAL'!CP49,'ÁREA ACOMPAÑAMIENTO INT TÉC'!V49,'ÁREA COMPLEMENTARIA'!BV49))</f>
        <v/>
      </c>
      <c r="K49" s="173" t="str">
        <f>IF(ISBLANK('ÁREA MEJORA COMPETENCIAL'!R49),"",(IF(T49=12,12,IF(T49=24,24,))))</f>
        <v/>
      </c>
      <c r="L49" s="174" t="str">
        <f>IF(ISBLANK('ÁREA MEJORA COMPETENCIAL'!R49),"",IF('ÁREA MEJORA COMPETENCIAL'!CO49="",(J49/K49),I49/3))</f>
        <v/>
      </c>
      <c r="M49" s="174" t="str">
        <f>IF(ISBLANK('ÁREA MEJORA COMPETENCIAL'!R49),"",IF('ÁREA MEJORA COMPETENCIAL'!CO49="","",(IF(AND(F49="NO",'ÁREA MEJORA COMPETENCIAL'!CR49&gt;=75%,'ÁREA ACOMPAÑAMIENTO INT TÉC'!X49&gt;=75%,'ÁREA COMPLEMENTARIA'!BX49&gt;=75%),"SI","NO"))))</f>
        <v/>
      </c>
      <c r="N49" s="174" t="str">
        <f>IF(ISBLANK('ÁREA MEJORA COMPETENCIAL'!R49),"",IF('ÁREA ACOMPAÑAMIENTO INT TÉC'!U49="","",(IF(AND(G49="NO",'ÁREA ACOMPAÑAMIENTO INT TÉC'!X49&gt;=75%,'ÁREA MEJORA COMPETENCIAL'!CR49&gt;=75%,'ÁREA COMPLEMENTARIA'!BX49&gt;=75%),"SI","NO"))))</f>
        <v/>
      </c>
      <c r="O49" s="174" t="str">
        <f>IF(ISBLANK('ÁREA MEJORA COMPETENCIAL'!R49),"",IF('ÁREA COMPLEMENTARIA'!BU49="","",(IF(AND(H49="NO",'ÁREA COMPLEMENTARIA'!BX49&gt;=75%,'ÁREA MEJORA COMPETENCIAL'!CR49&gt;=75%,'ÁREA ACOMPAÑAMIENTO INT TÉC'!X49&gt;=75%),"SI","NO"))))</f>
        <v/>
      </c>
      <c r="P49" s="7" t="str">
        <f t="shared" si="2"/>
        <v/>
      </c>
      <c r="Q49" s="7" t="str">
        <f t="shared" si="3"/>
        <v/>
      </c>
      <c r="R49" s="7" t="str">
        <f t="shared" si="4"/>
        <v/>
      </c>
      <c r="S49" s="7" t="str">
        <f t="shared" si="5"/>
        <v/>
      </c>
      <c r="T49" s="175" t="str">
        <f>IF(ISBLANK('ÁREA MEJORA COMPETENCIAL'!R49),"",(IF('ÁREA MEJORA COMPETENCIAL'!X49=1,12,IF('ÁREA MEJORA COMPETENCIAL'!X49=2,24))))</f>
        <v/>
      </c>
      <c r="U49" s="173" t="str">
        <f>IF(ISBLANK('ÁREA MEJORA COMPETENCIAL'!R49),"",SUM('ÁREA MEJORA COMPETENCIAL'!CO49,'ÁREA ACOMPAÑAMIENTO INT TÉC'!U49,'ÁREA COMPLEMENTARIA'!BU49))</f>
        <v/>
      </c>
      <c r="V49" s="216" t="str">
        <f>IF(ISBLANK('ÁREA MEJORA COMPETENCIAL'!R49),"",IF('ÁREA COMPLEMENTARIA'!BU49="","NO PROCEDE",IF(I49=3,"",IF(OR(M49="SI",N49="SI",O49="SI"),"SI","NO"))))</f>
        <v/>
      </c>
      <c r="W49" s="7" t="str">
        <f>IF(ISBLANK('ÁREA MEJORA COMPETENCIAL'!R49),"",IF(OR(I49=3,V49="SI",R49="SI",S49="SI"),"SI","NO"))</f>
        <v/>
      </c>
      <c r="X49" s="9"/>
      <c r="Y49" s="6"/>
      <c r="Z49" s="6"/>
      <c r="AA49" s="6"/>
      <c r="AB49" s="6"/>
      <c r="AC49" s="6"/>
      <c r="AD49" s="6"/>
      <c r="AE49" s="6"/>
      <c r="AF49" s="6"/>
      <c r="AG49" s="6"/>
      <c r="AH49" s="6"/>
      <c r="AI49" s="464"/>
      <c r="AJ49" s="99"/>
    </row>
    <row r="50" spans="1:36" ht="18" customHeight="1" x14ac:dyDescent="0.3">
      <c r="A50" s="355" t="str">
        <f>IF(ISBLANK('ÁREA MEJORA COMPETENCIAL'!A50),"",'ÁREA MEJORA COMPETENCIAL'!A50:B50)</f>
        <v/>
      </c>
      <c r="B50" s="356"/>
      <c r="C50" s="181" t="str">
        <f>IF(ISBLANK('ÁREA MEJORA COMPETENCIAL'!C50),"",'ÁREA MEJORA COMPETENCIAL'!C50)</f>
        <v/>
      </c>
      <c r="D50" s="16" t="str">
        <f>IF(ISBLANK('ÁREA MEJORA COMPETENCIAL'!D50),"",'ÁREA MEJORA COMPETENCIAL'!D50)</f>
        <v/>
      </c>
      <c r="E50" s="76"/>
      <c r="F50" s="7" t="str">
        <f>IF(ISBLANK('ÁREA MEJORA COMPETENCIAL'!R50),"",IF('ÁREA MEJORA COMPETENCIAL'!CQ50="","",IF('ÁREA MEJORA COMPETENCIAL'!CQ50&gt;=0,"SI","NO")))</f>
        <v/>
      </c>
      <c r="G50" s="7" t="str">
        <f>IF(ISBLANK('ÁREA MEJORA COMPETENCIAL'!R50),"",IF('ÁREA MEJORA COMPETENCIAL'!CQ50="","",IF('ÁREA ACOMPAÑAMIENTO INT TÉC'!W50&gt;=0,"SI","NO")))</f>
        <v/>
      </c>
      <c r="H50" s="7" t="str">
        <f>IF(ISBLANK('ÁREA MEJORA COMPETENCIAL'!R50),"",IF('ÁREA MEJORA COMPETENCIAL'!CQ50="","",IF('ÁREA COMPLEMENTARIA'!BW50&gt;=0,"SI","NO")))</f>
        <v/>
      </c>
      <c r="I50" s="7" t="str">
        <f>IF('ÁREA MEJORA COMPETENCIAL'!CQ50="","",IF(ISBLANK('ÁREA MEJORA COMPETENCIAL'!R50),"",COUNTIF(F50:H50,"SI")))</f>
        <v/>
      </c>
      <c r="J50" s="7" t="str">
        <f>IF(ISBLANK('ÁREA MEJORA COMPETENCIAL'!R50),"",SUM('ÁREA MEJORA COMPETENCIAL'!CP50,'ÁREA ACOMPAÑAMIENTO INT TÉC'!V50,'ÁREA COMPLEMENTARIA'!BV50))</f>
        <v/>
      </c>
      <c r="K50" s="173" t="str">
        <f>IF(ISBLANK('ÁREA MEJORA COMPETENCIAL'!R50),"",(IF(T50=12,12,IF(T50=24,24,))))</f>
        <v/>
      </c>
      <c r="L50" s="174" t="str">
        <f>IF(ISBLANK('ÁREA MEJORA COMPETENCIAL'!R50),"",IF('ÁREA MEJORA COMPETENCIAL'!CO50="",(J50/K50),I50/3))</f>
        <v/>
      </c>
      <c r="M50" s="174" t="str">
        <f>IF(ISBLANK('ÁREA MEJORA COMPETENCIAL'!R50),"",IF('ÁREA MEJORA COMPETENCIAL'!CO50="","",(IF(AND(F50="NO",'ÁREA MEJORA COMPETENCIAL'!CR50&gt;=75%,'ÁREA ACOMPAÑAMIENTO INT TÉC'!X50&gt;=75%,'ÁREA COMPLEMENTARIA'!BX50&gt;=75%),"SI","NO"))))</f>
        <v/>
      </c>
      <c r="N50" s="174" t="str">
        <f>IF(ISBLANK('ÁREA MEJORA COMPETENCIAL'!R50),"",IF('ÁREA ACOMPAÑAMIENTO INT TÉC'!U50="","",(IF(AND(G50="NO",'ÁREA ACOMPAÑAMIENTO INT TÉC'!X50&gt;=75%,'ÁREA MEJORA COMPETENCIAL'!CR50&gt;=75%,'ÁREA COMPLEMENTARIA'!BX50&gt;=75%),"SI","NO"))))</f>
        <v/>
      </c>
      <c r="O50" s="174" t="str">
        <f>IF(ISBLANK('ÁREA MEJORA COMPETENCIAL'!R50),"",IF('ÁREA COMPLEMENTARIA'!BU50="","",(IF(AND(H50="NO",'ÁREA COMPLEMENTARIA'!BX50&gt;=75%,'ÁREA MEJORA COMPETENCIAL'!CR50&gt;=75%,'ÁREA ACOMPAÑAMIENTO INT TÉC'!X50&gt;=75%),"SI","NO"))))</f>
        <v/>
      </c>
      <c r="P50" s="7" t="str">
        <f t="shared" si="2"/>
        <v/>
      </c>
      <c r="Q50" s="7" t="str">
        <f t="shared" si="3"/>
        <v/>
      </c>
      <c r="R50" s="7" t="str">
        <f t="shared" si="4"/>
        <v/>
      </c>
      <c r="S50" s="7" t="str">
        <f t="shared" si="5"/>
        <v/>
      </c>
      <c r="T50" s="175" t="str">
        <f>IF(ISBLANK('ÁREA MEJORA COMPETENCIAL'!R50),"",(IF('ÁREA MEJORA COMPETENCIAL'!X50=1,12,IF('ÁREA MEJORA COMPETENCIAL'!X50=2,24))))</f>
        <v/>
      </c>
      <c r="U50" s="173" t="str">
        <f>IF(ISBLANK('ÁREA MEJORA COMPETENCIAL'!R50),"",SUM('ÁREA MEJORA COMPETENCIAL'!CO50,'ÁREA ACOMPAÑAMIENTO INT TÉC'!U50,'ÁREA COMPLEMENTARIA'!BU50))</f>
        <v/>
      </c>
      <c r="V50" s="216" t="str">
        <f>IF(ISBLANK('ÁREA MEJORA COMPETENCIAL'!R50),"",IF('ÁREA COMPLEMENTARIA'!BU50="","NO PROCEDE",IF(I50=3,"",IF(OR(M50="SI",N50="SI",O50="SI"),"SI","NO"))))</f>
        <v/>
      </c>
      <c r="W50" s="7" t="str">
        <f>IF(ISBLANK('ÁREA MEJORA COMPETENCIAL'!R50),"",IF(OR(I50=3,V50="SI",R50="SI",S50="SI"),"SI","NO"))</f>
        <v/>
      </c>
      <c r="X50" s="9"/>
      <c r="Y50" s="6"/>
      <c r="Z50" s="6"/>
      <c r="AA50" s="6"/>
      <c r="AB50" s="6"/>
      <c r="AC50" s="6"/>
      <c r="AD50" s="6"/>
      <c r="AE50" s="6"/>
      <c r="AF50" s="6"/>
      <c r="AG50" s="6"/>
      <c r="AH50" s="6"/>
      <c r="AI50" s="464"/>
      <c r="AJ50" s="99"/>
    </row>
    <row r="51" spans="1:36" ht="18" customHeight="1" x14ac:dyDescent="0.3">
      <c r="A51" s="355" t="str">
        <f>IF(ISBLANK('ÁREA MEJORA COMPETENCIAL'!A51),"",'ÁREA MEJORA COMPETENCIAL'!A51:B51)</f>
        <v/>
      </c>
      <c r="B51" s="356"/>
      <c r="C51" s="181" t="str">
        <f>IF(ISBLANK('ÁREA MEJORA COMPETENCIAL'!C51),"",'ÁREA MEJORA COMPETENCIAL'!C51)</f>
        <v/>
      </c>
      <c r="D51" s="16" t="str">
        <f>IF(ISBLANK('ÁREA MEJORA COMPETENCIAL'!D51),"",'ÁREA MEJORA COMPETENCIAL'!D51)</f>
        <v/>
      </c>
      <c r="E51" s="76"/>
      <c r="F51" s="7" t="str">
        <f>IF(ISBLANK('ÁREA MEJORA COMPETENCIAL'!R51),"",IF('ÁREA MEJORA COMPETENCIAL'!CQ51="","",IF('ÁREA MEJORA COMPETENCIAL'!CQ51&gt;=0,"SI","NO")))</f>
        <v/>
      </c>
      <c r="G51" s="7" t="str">
        <f>IF(ISBLANK('ÁREA MEJORA COMPETENCIAL'!R51),"",IF('ÁREA MEJORA COMPETENCIAL'!CQ51="","",IF('ÁREA ACOMPAÑAMIENTO INT TÉC'!W51&gt;=0,"SI","NO")))</f>
        <v/>
      </c>
      <c r="H51" s="7" t="str">
        <f>IF(ISBLANK('ÁREA MEJORA COMPETENCIAL'!R51),"",IF('ÁREA MEJORA COMPETENCIAL'!CQ51="","",IF('ÁREA COMPLEMENTARIA'!BW51&gt;=0,"SI","NO")))</f>
        <v/>
      </c>
      <c r="I51" s="7" t="str">
        <f>IF('ÁREA MEJORA COMPETENCIAL'!CQ51="","",IF(ISBLANK('ÁREA MEJORA COMPETENCIAL'!R51),"",COUNTIF(F51:H51,"SI")))</f>
        <v/>
      </c>
      <c r="J51" s="7" t="str">
        <f>IF(ISBLANK('ÁREA MEJORA COMPETENCIAL'!R51),"",SUM('ÁREA MEJORA COMPETENCIAL'!CP51,'ÁREA ACOMPAÑAMIENTO INT TÉC'!V51,'ÁREA COMPLEMENTARIA'!BV51))</f>
        <v/>
      </c>
      <c r="K51" s="173" t="str">
        <f>IF(ISBLANK('ÁREA MEJORA COMPETENCIAL'!R51),"",(IF(T51=12,12,IF(T51=24,24,))))</f>
        <v/>
      </c>
      <c r="L51" s="174" t="str">
        <f>IF(ISBLANK('ÁREA MEJORA COMPETENCIAL'!R51),"",IF('ÁREA MEJORA COMPETENCIAL'!CO51="",(J51/K51),I51/3))</f>
        <v/>
      </c>
      <c r="M51" s="174" t="str">
        <f>IF(ISBLANK('ÁREA MEJORA COMPETENCIAL'!R51),"",IF('ÁREA MEJORA COMPETENCIAL'!CO51="","",(IF(AND(F51="NO",'ÁREA MEJORA COMPETENCIAL'!CR51&gt;=75%,'ÁREA ACOMPAÑAMIENTO INT TÉC'!X51&gt;=75%,'ÁREA COMPLEMENTARIA'!BX51&gt;=75%),"SI","NO"))))</f>
        <v/>
      </c>
      <c r="N51" s="174" t="str">
        <f>IF(ISBLANK('ÁREA MEJORA COMPETENCIAL'!R51),"",IF('ÁREA ACOMPAÑAMIENTO INT TÉC'!U51="","",(IF(AND(G51="NO",'ÁREA ACOMPAÑAMIENTO INT TÉC'!X51&gt;=75%,'ÁREA MEJORA COMPETENCIAL'!CR51&gt;=75%,'ÁREA COMPLEMENTARIA'!BX51&gt;=75%),"SI","NO"))))</f>
        <v/>
      </c>
      <c r="O51" s="174" t="str">
        <f>IF(ISBLANK('ÁREA MEJORA COMPETENCIAL'!R51),"",IF('ÁREA COMPLEMENTARIA'!BU51="","",(IF(AND(H51="NO",'ÁREA COMPLEMENTARIA'!BX51&gt;=75%,'ÁREA MEJORA COMPETENCIAL'!CR51&gt;=75%,'ÁREA ACOMPAÑAMIENTO INT TÉC'!X51&gt;=75%),"SI","NO"))))</f>
        <v/>
      </c>
      <c r="P51" s="7" t="str">
        <f t="shared" si="2"/>
        <v/>
      </c>
      <c r="Q51" s="7" t="str">
        <f t="shared" si="3"/>
        <v/>
      </c>
      <c r="R51" s="7" t="str">
        <f t="shared" si="4"/>
        <v/>
      </c>
      <c r="S51" s="7" t="str">
        <f t="shared" si="5"/>
        <v/>
      </c>
      <c r="T51" s="175" t="str">
        <f>IF(ISBLANK('ÁREA MEJORA COMPETENCIAL'!R51),"",(IF('ÁREA MEJORA COMPETENCIAL'!X51=1,12,IF('ÁREA MEJORA COMPETENCIAL'!X51=2,24))))</f>
        <v/>
      </c>
      <c r="U51" s="173" t="str">
        <f>IF(ISBLANK('ÁREA MEJORA COMPETENCIAL'!R51),"",SUM('ÁREA MEJORA COMPETENCIAL'!CO51,'ÁREA ACOMPAÑAMIENTO INT TÉC'!U51,'ÁREA COMPLEMENTARIA'!BU51))</f>
        <v/>
      </c>
      <c r="V51" s="216" t="str">
        <f>IF(ISBLANK('ÁREA MEJORA COMPETENCIAL'!R51),"",IF('ÁREA COMPLEMENTARIA'!BU51="","NO PROCEDE",IF(I51=3,"",IF(OR(M51="SI",N51="SI",O51="SI"),"SI","NO"))))</f>
        <v/>
      </c>
      <c r="W51" s="7" t="str">
        <f>IF(ISBLANK('ÁREA MEJORA COMPETENCIAL'!R51),"",IF(OR(I51=3,V51="SI",R51="SI",S51="SI"),"SI","NO"))</f>
        <v/>
      </c>
      <c r="X51" s="9"/>
      <c r="Y51" s="6"/>
      <c r="Z51" s="6"/>
      <c r="AA51" s="6"/>
      <c r="AB51" s="6"/>
      <c r="AC51" s="6"/>
      <c r="AD51" s="6"/>
      <c r="AE51" s="6"/>
      <c r="AF51" s="6"/>
      <c r="AG51" s="6"/>
      <c r="AH51" s="6"/>
      <c r="AI51" s="464"/>
      <c r="AJ51" s="99"/>
    </row>
    <row r="52" spans="1:36" ht="18" customHeight="1" x14ac:dyDescent="0.3">
      <c r="A52" s="355" t="str">
        <f>IF(ISBLANK('ÁREA MEJORA COMPETENCIAL'!A52),"",'ÁREA MEJORA COMPETENCIAL'!A52:B52)</f>
        <v/>
      </c>
      <c r="B52" s="356"/>
      <c r="C52" s="181" t="str">
        <f>IF(ISBLANK('ÁREA MEJORA COMPETENCIAL'!C52),"",'ÁREA MEJORA COMPETENCIAL'!C52)</f>
        <v/>
      </c>
      <c r="D52" s="16" t="str">
        <f>IF(ISBLANK('ÁREA MEJORA COMPETENCIAL'!D52),"",'ÁREA MEJORA COMPETENCIAL'!D52)</f>
        <v/>
      </c>
      <c r="E52" s="76"/>
      <c r="F52" s="7" t="str">
        <f>IF(ISBLANK('ÁREA MEJORA COMPETENCIAL'!R52),"",IF('ÁREA MEJORA COMPETENCIAL'!CQ52="","",IF('ÁREA MEJORA COMPETENCIAL'!CQ52&gt;=0,"SI","NO")))</f>
        <v/>
      </c>
      <c r="G52" s="7" t="str">
        <f>IF(ISBLANK('ÁREA MEJORA COMPETENCIAL'!R52),"",IF('ÁREA MEJORA COMPETENCIAL'!CQ52="","",IF('ÁREA ACOMPAÑAMIENTO INT TÉC'!W52&gt;=0,"SI","NO")))</f>
        <v/>
      </c>
      <c r="H52" s="7" t="str">
        <f>IF(ISBLANK('ÁREA MEJORA COMPETENCIAL'!R52),"",IF('ÁREA MEJORA COMPETENCIAL'!CQ52="","",IF('ÁREA COMPLEMENTARIA'!BW52&gt;=0,"SI","NO")))</f>
        <v/>
      </c>
      <c r="I52" s="7" t="str">
        <f>IF('ÁREA MEJORA COMPETENCIAL'!CQ52="","",IF(ISBLANK('ÁREA MEJORA COMPETENCIAL'!R52),"",COUNTIF(F52:H52,"SI")))</f>
        <v/>
      </c>
      <c r="J52" s="7" t="str">
        <f>IF(ISBLANK('ÁREA MEJORA COMPETENCIAL'!R52),"",SUM('ÁREA MEJORA COMPETENCIAL'!CP52,'ÁREA ACOMPAÑAMIENTO INT TÉC'!V52,'ÁREA COMPLEMENTARIA'!BV52))</f>
        <v/>
      </c>
      <c r="K52" s="173" t="str">
        <f>IF(ISBLANK('ÁREA MEJORA COMPETENCIAL'!R52),"",(IF(T52=12,12,IF(T52=24,24,))))</f>
        <v/>
      </c>
      <c r="L52" s="174" t="str">
        <f>IF(ISBLANK('ÁREA MEJORA COMPETENCIAL'!R52),"",IF('ÁREA MEJORA COMPETENCIAL'!CO52="",(J52/K52),I52/3))</f>
        <v/>
      </c>
      <c r="M52" s="174" t="str">
        <f>IF(ISBLANK('ÁREA MEJORA COMPETENCIAL'!R52),"",IF('ÁREA MEJORA COMPETENCIAL'!CO52="","",(IF(AND(F52="NO",'ÁREA MEJORA COMPETENCIAL'!CR52&gt;=75%,'ÁREA ACOMPAÑAMIENTO INT TÉC'!X52&gt;=75%,'ÁREA COMPLEMENTARIA'!BX52&gt;=75%),"SI","NO"))))</f>
        <v/>
      </c>
      <c r="N52" s="174" t="str">
        <f>IF(ISBLANK('ÁREA MEJORA COMPETENCIAL'!R52),"",IF('ÁREA ACOMPAÑAMIENTO INT TÉC'!U52="","",(IF(AND(G52="NO",'ÁREA ACOMPAÑAMIENTO INT TÉC'!X52&gt;=75%,'ÁREA MEJORA COMPETENCIAL'!CR52&gt;=75%,'ÁREA COMPLEMENTARIA'!BX52&gt;=75%),"SI","NO"))))</f>
        <v/>
      </c>
      <c r="O52" s="174" t="str">
        <f>IF(ISBLANK('ÁREA MEJORA COMPETENCIAL'!R52),"",IF('ÁREA COMPLEMENTARIA'!BU52="","",(IF(AND(H52="NO",'ÁREA COMPLEMENTARIA'!BX52&gt;=75%,'ÁREA MEJORA COMPETENCIAL'!CR52&gt;=75%,'ÁREA ACOMPAÑAMIENTO INT TÉC'!X52&gt;=75%),"SI","NO"))))</f>
        <v/>
      </c>
      <c r="P52" s="7" t="str">
        <f t="shared" si="2"/>
        <v/>
      </c>
      <c r="Q52" s="7" t="str">
        <f t="shared" si="3"/>
        <v/>
      </c>
      <c r="R52" s="7" t="str">
        <f t="shared" si="4"/>
        <v/>
      </c>
      <c r="S52" s="7" t="str">
        <f t="shared" si="5"/>
        <v/>
      </c>
      <c r="T52" s="175" t="str">
        <f>IF(ISBLANK('ÁREA MEJORA COMPETENCIAL'!R52),"",(IF('ÁREA MEJORA COMPETENCIAL'!X52=1,12,IF('ÁREA MEJORA COMPETENCIAL'!X52=2,24))))</f>
        <v/>
      </c>
      <c r="U52" s="173" t="str">
        <f>IF(ISBLANK('ÁREA MEJORA COMPETENCIAL'!R52),"",SUM('ÁREA MEJORA COMPETENCIAL'!CO52,'ÁREA ACOMPAÑAMIENTO INT TÉC'!U52,'ÁREA COMPLEMENTARIA'!BU52))</f>
        <v/>
      </c>
      <c r="V52" s="216" t="str">
        <f>IF(ISBLANK('ÁREA MEJORA COMPETENCIAL'!R52),"",IF('ÁREA COMPLEMENTARIA'!BU52="","NO PROCEDE",IF(I52=3,"",IF(OR(M52="SI",N52="SI",O52="SI"),"SI","NO"))))</f>
        <v/>
      </c>
      <c r="W52" s="7" t="str">
        <f>IF(ISBLANK('ÁREA MEJORA COMPETENCIAL'!R52),"",IF(OR(I52=3,V52="SI",R52="SI",S52="SI"),"SI","NO"))</f>
        <v/>
      </c>
      <c r="X52" s="9"/>
      <c r="Y52" s="6"/>
      <c r="Z52" s="6"/>
      <c r="AA52" s="6"/>
      <c r="AB52" s="6"/>
      <c r="AC52" s="6"/>
      <c r="AD52" s="6"/>
      <c r="AE52" s="6"/>
      <c r="AF52" s="6"/>
      <c r="AG52" s="6"/>
      <c r="AH52" s="6"/>
      <c r="AI52" s="464"/>
      <c r="AJ52" s="99"/>
    </row>
    <row r="53" spans="1:36" ht="18" customHeight="1" x14ac:dyDescent="0.3">
      <c r="A53" s="355" t="str">
        <f>IF(ISBLANK('ÁREA MEJORA COMPETENCIAL'!A53),"",'ÁREA MEJORA COMPETENCIAL'!A53:B53)</f>
        <v/>
      </c>
      <c r="B53" s="356"/>
      <c r="C53" s="181" t="str">
        <f>IF(ISBLANK('ÁREA MEJORA COMPETENCIAL'!C53),"",'ÁREA MEJORA COMPETENCIAL'!C53)</f>
        <v/>
      </c>
      <c r="D53" s="16" t="str">
        <f>IF(ISBLANK('ÁREA MEJORA COMPETENCIAL'!D53),"",'ÁREA MEJORA COMPETENCIAL'!D53)</f>
        <v/>
      </c>
      <c r="E53" s="76"/>
      <c r="F53" s="7" t="str">
        <f>IF(ISBLANK('ÁREA MEJORA COMPETENCIAL'!R53),"",IF('ÁREA MEJORA COMPETENCIAL'!CQ53="","",IF('ÁREA MEJORA COMPETENCIAL'!CQ53&gt;=0,"SI","NO")))</f>
        <v/>
      </c>
      <c r="G53" s="7" t="str">
        <f>IF(ISBLANK('ÁREA MEJORA COMPETENCIAL'!R53),"",IF('ÁREA MEJORA COMPETENCIAL'!CQ53="","",IF('ÁREA ACOMPAÑAMIENTO INT TÉC'!W53&gt;=0,"SI","NO")))</f>
        <v/>
      </c>
      <c r="H53" s="7" t="str">
        <f>IF(ISBLANK('ÁREA MEJORA COMPETENCIAL'!R53),"",IF('ÁREA MEJORA COMPETENCIAL'!CQ53="","",IF('ÁREA COMPLEMENTARIA'!BW53&gt;=0,"SI","NO")))</f>
        <v/>
      </c>
      <c r="I53" s="7" t="str">
        <f>IF('ÁREA MEJORA COMPETENCIAL'!CQ53="","",IF(ISBLANK('ÁREA MEJORA COMPETENCIAL'!R53),"",COUNTIF(F53:H53,"SI")))</f>
        <v/>
      </c>
      <c r="J53" s="7" t="str">
        <f>IF(ISBLANK('ÁREA MEJORA COMPETENCIAL'!R53),"",SUM('ÁREA MEJORA COMPETENCIAL'!CP53,'ÁREA ACOMPAÑAMIENTO INT TÉC'!V53,'ÁREA COMPLEMENTARIA'!BV53))</f>
        <v/>
      </c>
      <c r="K53" s="173" t="str">
        <f>IF(ISBLANK('ÁREA MEJORA COMPETENCIAL'!R53),"",(IF(T53=12,12,IF(T53=24,24,))))</f>
        <v/>
      </c>
      <c r="L53" s="174" t="str">
        <f>IF(ISBLANK('ÁREA MEJORA COMPETENCIAL'!R53),"",IF('ÁREA MEJORA COMPETENCIAL'!CO53="",(J53/K53),I53/3))</f>
        <v/>
      </c>
      <c r="M53" s="174" t="str">
        <f>IF(ISBLANK('ÁREA MEJORA COMPETENCIAL'!R53),"",IF('ÁREA MEJORA COMPETENCIAL'!CO53="","",(IF(AND(F53="NO",'ÁREA MEJORA COMPETENCIAL'!CR53&gt;=75%,'ÁREA ACOMPAÑAMIENTO INT TÉC'!X53&gt;=75%,'ÁREA COMPLEMENTARIA'!BX53&gt;=75%),"SI","NO"))))</f>
        <v/>
      </c>
      <c r="N53" s="174" t="str">
        <f>IF(ISBLANK('ÁREA MEJORA COMPETENCIAL'!R53),"",IF('ÁREA ACOMPAÑAMIENTO INT TÉC'!U53="","",(IF(AND(G53="NO",'ÁREA ACOMPAÑAMIENTO INT TÉC'!X53&gt;=75%,'ÁREA MEJORA COMPETENCIAL'!CR53&gt;=75%,'ÁREA COMPLEMENTARIA'!BX53&gt;=75%),"SI","NO"))))</f>
        <v/>
      </c>
      <c r="O53" s="174" t="str">
        <f>IF(ISBLANK('ÁREA MEJORA COMPETENCIAL'!R53),"",IF('ÁREA COMPLEMENTARIA'!BU53="","",(IF(AND(H53="NO",'ÁREA COMPLEMENTARIA'!BX53&gt;=75%,'ÁREA MEJORA COMPETENCIAL'!CR53&gt;=75%,'ÁREA ACOMPAÑAMIENTO INT TÉC'!X53&gt;=75%),"SI","NO"))))</f>
        <v/>
      </c>
      <c r="P53" s="7" t="str">
        <f t="shared" si="2"/>
        <v/>
      </c>
      <c r="Q53" s="7" t="str">
        <f t="shared" si="3"/>
        <v/>
      </c>
      <c r="R53" s="7" t="str">
        <f t="shared" si="4"/>
        <v/>
      </c>
      <c r="S53" s="7" t="str">
        <f t="shared" si="5"/>
        <v/>
      </c>
      <c r="T53" s="175" t="str">
        <f>IF(ISBLANK('ÁREA MEJORA COMPETENCIAL'!R53),"",(IF('ÁREA MEJORA COMPETENCIAL'!X53=1,12,IF('ÁREA MEJORA COMPETENCIAL'!X53=2,24))))</f>
        <v/>
      </c>
      <c r="U53" s="173" t="str">
        <f>IF(ISBLANK('ÁREA MEJORA COMPETENCIAL'!R53),"",SUM('ÁREA MEJORA COMPETENCIAL'!CO53,'ÁREA ACOMPAÑAMIENTO INT TÉC'!U53,'ÁREA COMPLEMENTARIA'!BU53))</f>
        <v/>
      </c>
      <c r="V53" s="216" t="str">
        <f>IF(ISBLANK('ÁREA MEJORA COMPETENCIAL'!R53),"",IF('ÁREA COMPLEMENTARIA'!BU53="","NO PROCEDE",IF(I53=3,"",IF(OR(M53="SI",N53="SI",O53="SI"),"SI","NO"))))</f>
        <v/>
      </c>
      <c r="W53" s="7" t="str">
        <f>IF(ISBLANK('ÁREA MEJORA COMPETENCIAL'!R53),"",IF(OR(I53=3,V53="SI",R53="SI",S53="SI"),"SI","NO"))</f>
        <v/>
      </c>
      <c r="X53" s="9"/>
      <c r="Y53" s="6"/>
      <c r="Z53" s="6"/>
      <c r="AA53" s="6"/>
      <c r="AB53" s="6"/>
      <c r="AC53" s="6"/>
      <c r="AD53" s="6"/>
      <c r="AE53" s="6"/>
      <c r="AF53" s="6"/>
      <c r="AG53" s="6"/>
      <c r="AH53" s="6"/>
      <c r="AI53" s="464"/>
      <c r="AJ53" s="99"/>
    </row>
    <row r="54" spans="1:36" ht="18" customHeight="1" x14ac:dyDescent="0.3">
      <c r="A54" s="355" t="str">
        <f>IF(ISBLANK('ÁREA MEJORA COMPETENCIAL'!A54),"",'ÁREA MEJORA COMPETENCIAL'!A54:B54)</f>
        <v/>
      </c>
      <c r="B54" s="356"/>
      <c r="C54" s="181" t="str">
        <f>IF(ISBLANK('ÁREA MEJORA COMPETENCIAL'!C54),"",'ÁREA MEJORA COMPETENCIAL'!C54)</f>
        <v/>
      </c>
      <c r="D54" s="16" t="str">
        <f>IF(ISBLANK('ÁREA MEJORA COMPETENCIAL'!D54),"",'ÁREA MEJORA COMPETENCIAL'!D54)</f>
        <v/>
      </c>
      <c r="E54" s="76"/>
      <c r="F54" s="7" t="str">
        <f>IF(ISBLANK('ÁREA MEJORA COMPETENCIAL'!R54),"",IF('ÁREA MEJORA COMPETENCIAL'!CQ54="","",IF('ÁREA MEJORA COMPETENCIAL'!CQ54&gt;=0,"SI","NO")))</f>
        <v/>
      </c>
      <c r="G54" s="7" t="str">
        <f>IF(ISBLANK('ÁREA MEJORA COMPETENCIAL'!R54),"",IF('ÁREA MEJORA COMPETENCIAL'!CQ54="","",IF('ÁREA ACOMPAÑAMIENTO INT TÉC'!W54&gt;=0,"SI","NO")))</f>
        <v/>
      </c>
      <c r="H54" s="7" t="str">
        <f>IF(ISBLANK('ÁREA MEJORA COMPETENCIAL'!R54),"",IF('ÁREA MEJORA COMPETENCIAL'!CQ54="","",IF('ÁREA COMPLEMENTARIA'!BW54&gt;=0,"SI","NO")))</f>
        <v/>
      </c>
      <c r="I54" s="7" t="str">
        <f>IF('ÁREA MEJORA COMPETENCIAL'!CQ54="","",IF(ISBLANK('ÁREA MEJORA COMPETENCIAL'!R54),"",COUNTIF(F54:H54,"SI")))</f>
        <v/>
      </c>
      <c r="J54" s="7" t="str">
        <f>IF(ISBLANK('ÁREA MEJORA COMPETENCIAL'!R54),"",SUM('ÁREA MEJORA COMPETENCIAL'!CP54,'ÁREA ACOMPAÑAMIENTO INT TÉC'!V54,'ÁREA COMPLEMENTARIA'!BV54))</f>
        <v/>
      </c>
      <c r="K54" s="173" t="str">
        <f>IF(ISBLANK('ÁREA MEJORA COMPETENCIAL'!R54),"",(IF(T54=12,12,IF(T54=24,24,))))</f>
        <v/>
      </c>
      <c r="L54" s="174" t="str">
        <f>IF(ISBLANK('ÁREA MEJORA COMPETENCIAL'!R54),"",IF('ÁREA MEJORA COMPETENCIAL'!CO54="",(J54/K54),I54/3))</f>
        <v/>
      </c>
      <c r="M54" s="174" t="str">
        <f>IF(ISBLANK('ÁREA MEJORA COMPETENCIAL'!R54),"",IF('ÁREA MEJORA COMPETENCIAL'!CO54="","",(IF(AND(F54="NO",'ÁREA MEJORA COMPETENCIAL'!CR54&gt;=75%,'ÁREA ACOMPAÑAMIENTO INT TÉC'!X54&gt;=75%,'ÁREA COMPLEMENTARIA'!BX54&gt;=75%),"SI","NO"))))</f>
        <v/>
      </c>
      <c r="N54" s="174" t="str">
        <f>IF(ISBLANK('ÁREA MEJORA COMPETENCIAL'!R54),"",IF('ÁREA ACOMPAÑAMIENTO INT TÉC'!U54="","",(IF(AND(G54="NO",'ÁREA ACOMPAÑAMIENTO INT TÉC'!X54&gt;=75%,'ÁREA MEJORA COMPETENCIAL'!CR54&gt;=75%,'ÁREA COMPLEMENTARIA'!BX54&gt;=75%),"SI","NO"))))</f>
        <v/>
      </c>
      <c r="O54" s="174" t="str">
        <f>IF(ISBLANK('ÁREA MEJORA COMPETENCIAL'!R54),"",IF('ÁREA COMPLEMENTARIA'!BU54="","",(IF(AND(H54="NO",'ÁREA COMPLEMENTARIA'!BX54&gt;=75%,'ÁREA MEJORA COMPETENCIAL'!CR54&gt;=75%,'ÁREA ACOMPAÑAMIENTO INT TÉC'!X54&gt;=75%),"SI","NO"))))</f>
        <v/>
      </c>
      <c r="P54" s="7" t="str">
        <f t="shared" si="2"/>
        <v/>
      </c>
      <c r="Q54" s="7" t="str">
        <f t="shared" si="3"/>
        <v/>
      </c>
      <c r="R54" s="7" t="str">
        <f t="shared" si="4"/>
        <v/>
      </c>
      <c r="S54" s="7" t="str">
        <f t="shared" si="5"/>
        <v/>
      </c>
      <c r="T54" s="175" t="str">
        <f>IF(ISBLANK('ÁREA MEJORA COMPETENCIAL'!R54),"",(IF('ÁREA MEJORA COMPETENCIAL'!X54=1,12,IF('ÁREA MEJORA COMPETENCIAL'!X54=2,24))))</f>
        <v/>
      </c>
      <c r="U54" s="173" t="str">
        <f>IF(ISBLANK('ÁREA MEJORA COMPETENCIAL'!R54),"",SUM('ÁREA MEJORA COMPETENCIAL'!CO54,'ÁREA ACOMPAÑAMIENTO INT TÉC'!U54,'ÁREA COMPLEMENTARIA'!BU54))</f>
        <v/>
      </c>
      <c r="V54" s="216" t="str">
        <f>IF(ISBLANK('ÁREA MEJORA COMPETENCIAL'!R54),"",IF('ÁREA COMPLEMENTARIA'!BU54="","NO PROCEDE",IF(I54=3,"",IF(OR(M54="SI",N54="SI",O54="SI"),"SI","NO"))))</f>
        <v/>
      </c>
      <c r="W54" s="7" t="str">
        <f>IF(ISBLANK('ÁREA MEJORA COMPETENCIAL'!R54),"",IF(OR(I54=3,V54="SI",R54="SI",S54="SI"),"SI","NO"))</f>
        <v/>
      </c>
      <c r="X54" s="9"/>
      <c r="Y54" s="6"/>
      <c r="Z54" s="6"/>
      <c r="AA54" s="6"/>
      <c r="AB54" s="6"/>
      <c r="AC54" s="6"/>
      <c r="AD54" s="6"/>
      <c r="AE54" s="6"/>
      <c r="AF54" s="6"/>
      <c r="AG54" s="6"/>
      <c r="AH54" s="6"/>
      <c r="AI54" s="464"/>
      <c r="AJ54" s="99"/>
    </row>
    <row r="55" spans="1:36" ht="18" customHeight="1" x14ac:dyDescent="0.3">
      <c r="A55" s="355" t="str">
        <f>IF(ISBLANK('ÁREA MEJORA COMPETENCIAL'!A55),"",'ÁREA MEJORA COMPETENCIAL'!A55:B55)</f>
        <v/>
      </c>
      <c r="B55" s="356"/>
      <c r="C55" s="181" t="str">
        <f>IF(ISBLANK('ÁREA MEJORA COMPETENCIAL'!C55),"",'ÁREA MEJORA COMPETENCIAL'!C55)</f>
        <v/>
      </c>
      <c r="D55" s="16" t="str">
        <f>IF(ISBLANK('ÁREA MEJORA COMPETENCIAL'!D55),"",'ÁREA MEJORA COMPETENCIAL'!D55)</f>
        <v/>
      </c>
      <c r="E55" s="76"/>
      <c r="F55" s="7" t="str">
        <f>IF(ISBLANK('ÁREA MEJORA COMPETENCIAL'!R55),"",IF('ÁREA MEJORA COMPETENCIAL'!CQ55="","",IF('ÁREA MEJORA COMPETENCIAL'!CQ55&gt;=0,"SI","NO")))</f>
        <v/>
      </c>
      <c r="G55" s="7" t="str">
        <f>IF(ISBLANK('ÁREA MEJORA COMPETENCIAL'!R55),"",IF('ÁREA MEJORA COMPETENCIAL'!CQ55="","",IF('ÁREA ACOMPAÑAMIENTO INT TÉC'!W55&gt;=0,"SI","NO")))</f>
        <v/>
      </c>
      <c r="H55" s="7" t="str">
        <f>IF(ISBLANK('ÁREA MEJORA COMPETENCIAL'!R55),"",IF('ÁREA MEJORA COMPETENCIAL'!CQ55="","",IF('ÁREA COMPLEMENTARIA'!BW55&gt;=0,"SI","NO")))</f>
        <v/>
      </c>
      <c r="I55" s="7" t="str">
        <f>IF('ÁREA MEJORA COMPETENCIAL'!CQ55="","",IF(ISBLANK('ÁREA MEJORA COMPETENCIAL'!R55),"",COUNTIF(F55:H55,"SI")))</f>
        <v/>
      </c>
      <c r="J55" s="7" t="str">
        <f>IF(ISBLANK('ÁREA MEJORA COMPETENCIAL'!R55),"",SUM('ÁREA MEJORA COMPETENCIAL'!CP55,'ÁREA ACOMPAÑAMIENTO INT TÉC'!V55,'ÁREA COMPLEMENTARIA'!BV55))</f>
        <v/>
      </c>
      <c r="K55" s="173" t="str">
        <f>IF(ISBLANK('ÁREA MEJORA COMPETENCIAL'!R55),"",(IF(T55=12,12,IF(T55=24,24,))))</f>
        <v/>
      </c>
      <c r="L55" s="174" t="str">
        <f>IF(ISBLANK('ÁREA MEJORA COMPETENCIAL'!R55),"",IF('ÁREA MEJORA COMPETENCIAL'!CO55="",(J55/K55),I55/3))</f>
        <v/>
      </c>
      <c r="M55" s="174" t="str">
        <f>IF(ISBLANK('ÁREA MEJORA COMPETENCIAL'!R55),"",IF('ÁREA MEJORA COMPETENCIAL'!CO55="","",(IF(AND(F55="NO",'ÁREA MEJORA COMPETENCIAL'!CR55&gt;=75%,'ÁREA ACOMPAÑAMIENTO INT TÉC'!X55&gt;=75%,'ÁREA COMPLEMENTARIA'!BX55&gt;=75%),"SI","NO"))))</f>
        <v/>
      </c>
      <c r="N55" s="174" t="str">
        <f>IF(ISBLANK('ÁREA MEJORA COMPETENCIAL'!R55),"",IF('ÁREA ACOMPAÑAMIENTO INT TÉC'!U55="","",(IF(AND(G55="NO",'ÁREA ACOMPAÑAMIENTO INT TÉC'!X55&gt;=75%,'ÁREA MEJORA COMPETENCIAL'!CR55&gt;=75%,'ÁREA COMPLEMENTARIA'!BX55&gt;=75%),"SI","NO"))))</f>
        <v/>
      </c>
      <c r="O55" s="174" t="str">
        <f>IF(ISBLANK('ÁREA MEJORA COMPETENCIAL'!R55),"",IF('ÁREA COMPLEMENTARIA'!BU55="","",(IF(AND(H55="NO",'ÁREA COMPLEMENTARIA'!BX55&gt;=75%,'ÁREA MEJORA COMPETENCIAL'!CR55&gt;=75%,'ÁREA ACOMPAÑAMIENTO INT TÉC'!X55&gt;=75%),"SI","NO"))))</f>
        <v/>
      </c>
      <c r="P55" s="7" t="str">
        <f t="shared" si="2"/>
        <v/>
      </c>
      <c r="Q55" s="7" t="str">
        <f t="shared" si="3"/>
        <v/>
      </c>
      <c r="R55" s="7" t="str">
        <f t="shared" si="4"/>
        <v/>
      </c>
      <c r="S55" s="7" t="str">
        <f t="shared" si="5"/>
        <v/>
      </c>
      <c r="T55" s="175" t="str">
        <f>IF(ISBLANK('ÁREA MEJORA COMPETENCIAL'!R55),"",(IF('ÁREA MEJORA COMPETENCIAL'!X55=1,12,IF('ÁREA MEJORA COMPETENCIAL'!X55=2,24))))</f>
        <v/>
      </c>
      <c r="U55" s="173" t="str">
        <f>IF(ISBLANK('ÁREA MEJORA COMPETENCIAL'!R55),"",SUM('ÁREA MEJORA COMPETENCIAL'!CO55,'ÁREA ACOMPAÑAMIENTO INT TÉC'!U55,'ÁREA COMPLEMENTARIA'!BU55))</f>
        <v/>
      </c>
      <c r="V55" s="216" t="str">
        <f>IF(ISBLANK('ÁREA MEJORA COMPETENCIAL'!R55),"",IF('ÁREA COMPLEMENTARIA'!BU55="","NO PROCEDE",IF(I55=3,"",IF(OR(M55="SI",N55="SI",O55="SI"),"SI","NO"))))</f>
        <v/>
      </c>
      <c r="W55" s="7" t="str">
        <f>IF(ISBLANK('ÁREA MEJORA COMPETENCIAL'!R55),"",IF(OR(I55=3,V55="SI",R55="SI",S55="SI"),"SI","NO"))</f>
        <v/>
      </c>
      <c r="X55" s="9"/>
      <c r="Y55" s="6"/>
      <c r="Z55" s="6"/>
      <c r="AA55" s="6"/>
      <c r="AB55" s="6"/>
      <c r="AC55" s="6"/>
      <c r="AD55" s="6"/>
      <c r="AE55" s="6"/>
      <c r="AF55" s="6"/>
      <c r="AG55" s="6"/>
      <c r="AH55" s="6"/>
      <c r="AI55" s="464"/>
      <c r="AJ55" s="99"/>
    </row>
    <row r="56" spans="1:36" ht="18" customHeight="1" x14ac:dyDescent="0.3">
      <c r="A56" s="355" t="str">
        <f>IF(ISBLANK('ÁREA MEJORA COMPETENCIAL'!A56),"",'ÁREA MEJORA COMPETENCIAL'!A56:B56)</f>
        <v/>
      </c>
      <c r="B56" s="356"/>
      <c r="C56" s="181" t="str">
        <f>IF(ISBLANK('ÁREA MEJORA COMPETENCIAL'!C56),"",'ÁREA MEJORA COMPETENCIAL'!C56)</f>
        <v/>
      </c>
      <c r="D56" s="16" t="str">
        <f>IF(ISBLANK('ÁREA MEJORA COMPETENCIAL'!D56),"",'ÁREA MEJORA COMPETENCIAL'!D56)</f>
        <v/>
      </c>
      <c r="E56" s="76"/>
      <c r="F56" s="7" t="str">
        <f>IF(ISBLANK('ÁREA MEJORA COMPETENCIAL'!R56),"",IF('ÁREA MEJORA COMPETENCIAL'!CQ56="","",IF('ÁREA MEJORA COMPETENCIAL'!CQ56&gt;=0,"SI","NO")))</f>
        <v/>
      </c>
      <c r="G56" s="7" t="str">
        <f>IF(ISBLANK('ÁREA MEJORA COMPETENCIAL'!R56),"",IF('ÁREA MEJORA COMPETENCIAL'!CQ56="","",IF('ÁREA ACOMPAÑAMIENTO INT TÉC'!W56&gt;=0,"SI","NO")))</f>
        <v/>
      </c>
      <c r="H56" s="7" t="str">
        <f>IF(ISBLANK('ÁREA MEJORA COMPETENCIAL'!R56),"",IF('ÁREA MEJORA COMPETENCIAL'!CQ56="","",IF('ÁREA COMPLEMENTARIA'!BW56&gt;=0,"SI","NO")))</f>
        <v/>
      </c>
      <c r="I56" s="7" t="str">
        <f>IF('ÁREA MEJORA COMPETENCIAL'!CQ56="","",IF(ISBLANK('ÁREA MEJORA COMPETENCIAL'!R56),"",COUNTIF(F56:H56,"SI")))</f>
        <v/>
      </c>
      <c r="J56" s="7" t="str">
        <f>IF(ISBLANK('ÁREA MEJORA COMPETENCIAL'!R56),"",SUM('ÁREA MEJORA COMPETENCIAL'!CP56,'ÁREA ACOMPAÑAMIENTO INT TÉC'!V56,'ÁREA COMPLEMENTARIA'!BV56))</f>
        <v/>
      </c>
      <c r="K56" s="173" t="str">
        <f>IF(ISBLANK('ÁREA MEJORA COMPETENCIAL'!R56),"",(IF(T56=12,12,IF(T56=24,24,))))</f>
        <v/>
      </c>
      <c r="L56" s="174" t="str">
        <f>IF(ISBLANK('ÁREA MEJORA COMPETENCIAL'!R56),"",IF('ÁREA MEJORA COMPETENCIAL'!CO56="",(J56/K56),I56/3))</f>
        <v/>
      </c>
      <c r="M56" s="174" t="str">
        <f>IF(ISBLANK('ÁREA MEJORA COMPETENCIAL'!R56),"",IF('ÁREA MEJORA COMPETENCIAL'!CO56="","",(IF(AND(F56="NO",'ÁREA MEJORA COMPETENCIAL'!CR56&gt;=75%,'ÁREA ACOMPAÑAMIENTO INT TÉC'!X56&gt;=75%,'ÁREA COMPLEMENTARIA'!BX56&gt;=75%),"SI","NO"))))</f>
        <v/>
      </c>
      <c r="N56" s="174" t="str">
        <f>IF(ISBLANK('ÁREA MEJORA COMPETENCIAL'!R56),"",IF('ÁREA ACOMPAÑAMIENTO INT TÉC'!U56="","",(IF(AND(G56="NO",'ÁREA ACOMPAÑAMIENTO INT TÉC'!X56&gt;=75%,'ÁREA MEJORA COMPETENCIAL'!CR56&gt;=75%,'ÁREA COMPLEMENTARIA'!BX56&gt;=75%),"SI","NO"))))</f>
        <v/>
      </c>
      <c r="O56" s="174" t="str">
        <f>IF(ISBLANK('ÁREA MEJORA COMPETENCIAL'!R56),"",IF('ÁREA COMPLEMENTARIA'!BU56="","",(IF(AND(H56="NO",'ÁREA COMPLEMENTARIA'!BX56&gt;=75%,'ÁREA MEJORA COMPETENCIAL'!CR56&gt;=75%,'ÁREA ACOMPAÑAMIENTO INT TÉC'!X56&gt;=75%),"SI","NO"))))</f>
        <v/>
      </c>
      <c r="P56" s="7" t="str">
        <f t="shared" si="2"/>
        <v/>
      </c>
      <c r="Q56" s="7" t="str">
        <f t="shared" si="3"/>
        <v/>
      </c>
      <c r="R56" s="7" t="str">
        <f t="shared" si="4"/>
        <v/>
      </c>
      <c r="S56" s="7" t="str">
        <f t="shared" si="5"/>
        <v/>
      </c>
      <c r="T56" s="175" t="str">
        <f>IF(ISBLANK('ÁREA MEJORA COMPETENCIAL'!R56),"",(IF('ÁREA MEJORA COMPETENCIAL'!X56=1,12,IF('ÁREA MEJORA COMPETENCIAL'!X56=2,24))))</f>
        <v/>
      </c>
      <c r="U56" s="173" t="str">
        <f>IF(ISBLANK('ÁREA MEJORA COMPETENCIAL'!R56),"",SUM('ÁREA MEJORA COMPETENCIAL'!CO56,'ÁREA ACOMPAÑAMIENTO INT TÉC'!U56,'ÁREA COMPLEMENTARIA'!BU56))</f>
        <v/>
      </c>
      <c r="V56" s="216" t="str">
        <f>IF(ISBLANK('ÁREA MEJORA COMPETENCIAL'!R56),"",IF('ÁREA COMPLEMENTARIA'!BU56="","NO PROCEDE",IF(I56=3,"",IF(OR(M56="SI",N56="SI",O56="SI"),"SI","NO"))))</f>
        <v/>
      </c>
      <c r="W56" s="7" t="str">
        <f>IF(ISBLANK('ÁREA MEJORA COMPETENCIAL'!R56),"",IF(OR(I56=3,V56="SI",R56="SI",S56="SI"),"SI","NO"))</f>
        <v/>
      </c>
      <c r="X56" s="9"/>
      <c r="Y56" s="6"/>
      <c r="Z56" s="6"/>
      <c r="AA56" s="6"/>
      <c r="AB56" s="6"/>
      <c r="AC56" s="6"/>
      <c r="AD56" s="6"/>
      <c r="AE56" s="6"/>
      <c r="AF56" s="6"/>
      <c r="AG56" s="6"/>
      <c r="AH56" s="6"/>
      <c r="AI56" s="464"/>
      <c r="AJ56" s="99"/>
    </row>
    <row r="57" spans="1:36" ht="18" customHeight="1" x14ac:dyDescent="0.3">
      <c r="A57" s="355" t="str">
        <f>IF(ISBLANK('ÁREA MEJORA COMPETENCIAL'!A57),"",'ÁREA MEJORA COMPETENCIAL'!A57:B57)</f>
        <v/>
      </c>
      <c r="B57" s="356"/>
      <c r="C57" s="181" t="str">
        <f>IF(ISBLANK('ÁREA MEJORA COMPETENCIAL'!C57),"",'ÁREA MEJORA COMPETENCIAL'!C57)</f>
        <v/>
      </c>
      <c r="D57" s="16" t="str">
        <f>IF(ISBLANK('ÁREA MEJORA COMPETENCIAL'!D57),"",'ÁREA MEJORA COMPETENCIAL'!D57)</f>
        <v/>
      </c>
      <c r="E57" s="76"/>
      <c r="F57" s="7" t="str">
        <f>IF(ISBLANK('ÁREA MEJORA COMPETENCIAL'!R57),"",IF('ÁREA MEJORA COMPETENCIAL'!CQ57="","",IF('ÁREA MEJORA COMPETENCIAL'!CQ57&gt;=0,"SI","NO")))</f>
        <v/>
      </c>
      <c r="G57" s="7" t="str">
        <f>IF(ISBLANK('ÁREA MEJORA COMPETENCIAL'!R57),"",IF('ÁREA MEJORA COMPETENCIAL'!CQ57="","",IF('ÁREA ACOMPAÑAMIENTO INT TÉC'!W57&gt;=0,"SI","NO")))</f>
        <v/>
      </c>
      <c r="H57" s="7" t="str">
        <f>IF(ISBLANK('ÁREA MEJORA COMPETENCIAL'!R57),"",IF('ÁREA MEJORA COMPETENCIAL'!CQ57="","",IF('ÁREA COMPLEMENTARIA'!BW57&gt;=0,"SI","NO")))</f>
        <v/>
      </c>
      <c r="I57" s="7" t="str">
        <f>IF('ÁREA MEJORA COMPETENCIAL'!CQ57="","",IF(ISBLANK('ÁREA MEJORA COMPETENCIAL'!R57),"",COUNTIF(F57:H57,"SI")))</f>
        <v/>
      </c>
      <c r="J57" s="7" t="str">
        <f>IF(ISBLANK('ÁREA MEJORA COMPETENCIAL'!R57),"",SUM('ÁREA MEJORA COMPETENCIAL'!CP57,'ÁREA ACOMPAÑAMIENTO INT TÉC'!V57,'ÁREA COMPLEMENTARIA'!BV57))</f>
        <v/>
      </c>
      <c r="K57" s="173" t="str">
        <f>IF(ISBLANK('ÁREA MEJORA COMPETENCIAL'!R57),"",(IF(T57=12,12,IF(T57=24,24,))))</f>
        <v/>
      </c>
      <c r="L57" s="174" t="str">
        <f>IF(ISBLANK('ÁREA MEJORA COMPETENCIAL'!R57),"",IF('ÁREA MEJORA COMPETENCIAL'!CO57="",(J57/K57),I57/3))</f>
        <v/>
      </c>
      <c r="M57" s="174" t="str">
        <f>IF(ISBLANK('ÁREA MEJORA COMPETENCIAL'!R57),"",IF('ÁREA MEJORA COMPETENCIAL'!CO57="","",(IF(AND(F57="NO",'ÁREA MEJORA COMPETENCIAL'!CR57&gt;=75%,'ÁREA ACOMPAÑAMIENTO INT TÉC'!X57&gt;=75%,'ÁREA COMPLEMENTARIA'!BX57&gt;=75%),"SI","NO"))))</f>
        <v/>
      </c>
      <c r="N57" s="174" t="str">
        <f>IF(ISBLANK('ÁREA MEJORA COMPETENCIAL'!R57),"",IF('ÁREA ACOMPAÑAMIENTO INT TÉC'!U57="","",(IF(AND(G57="NO",'ÁREA ACOMPAÑAMIENTO INT TÉC'!X57&gt;=75%,'ÁREA MEJORA COMPETENCIAL'!CR57&gt;=75%,'ÁREA COMPLEMENTARIA'!BX57&gt;=75%),"SI","NO"))))</f>
        <v/>
      </c>
      <c r="O57" s="174" t="str">
        <f>IF(ISBLANK('ÁREA MEJORA COMPETENCIAL'!R57),"",IF('ÁREA COMPLEMENTARIA'!BU57="","",(IF(AND(H57="NO",'ÁREA COMPLEMENTARIA'!BX57&gt;=75%,'ÁREA MEJORA COMPETENCIAL'!CR57&gt;=75%,'ÁREA ACOMPAÑAMIENTO INT TÉC'!X57&gt;=75%),"SI","NO"))))</f>
        <v/>
      </c>
      <c r="P57" s="7" t="str">
        <f t="shared" si="2"/>
        <v/>
      </c>
      <c r="Q57" s="7" t="str">
        <f t="shared" si="3"/>
        <v/>
      </c>
      <c r="R57" s="7" t="str">
        <f t="shared" si="4"/>
        <v/>
      </c>
      <c r="S57" s="7" t="str">
        <f t="shared" si="5"/>
        <v/>
      </c>
      <c r="T57" s="175" t="str">
        <f>IF(ISBLANK('ÁREA MEJORA COMPETENCIAL'!R57),"",(IF('ÁREA MEJORA COMPETENCIAL'!X57=1,12,IF('ÁREA MEJORA COMPETENCIAL'!X57=2,24))))</f>
        <v/>
      </c>
      <c r="U57" s="173" t="str">
        <f>IF(ISBLANK('ÁREA MEJORA COMPETENCIAL'!R57),"",SUM('ÁREA MEJORA COMPETENCIAL'!CO57,'ÁREA ACOMPAÑAMIENTO INT TÉC'!U57,'ÁREA COMPLEMENTARIA'!BU57))</f>
        <v/>
      </c>
      <c r="V57" s="216" t="str">
        <f>IF(ISBLANK('ÁREA MEJORA COMPETENCIAL'!R57),"",IF('ÁREA COMPLEMENTARIA'!BU57="","NO PROCEDE",IF(I57=3,"",IF(OR(M57="SI",N57="SI",O57="SI"),"SI","NO"))))</f>
        <v/>
      </c>
      <c r="W57" s="7" t="str">
        <f>IF(ISBLANK('ÁREA MEJORA COMPETENCIAL'!R57),"",IF(OR(I57=3,V57="SI",R57="SI",S57="SI"),"SI","NO"))</f>
        <v/>
      </c>
      <c r="X57" s="9"/>
      <c r="Y57" s="6"/>
      <c r="Z57" s="6"/>
      <c r="AA57" s="6"/>
      <c r="AB57" s="6"/>
      <c r="AC57" s="6"/>
      <c r="AD57" s="6"/>
      <c r="AE57" s="6"/>
      <c r="AF57" s="6"/>
      <c r="AG57" s="6"/>
      <c r="AH57" s="6"/>
      <c r="AI57" s="464"/>
      <c r="AJ57" s="99"/>
    </row>
    <row r="58" spans="1:36" ht="18" customHeight="1" x14ac:dyDescent="0.3">
      <c r="A58" s="355" t="str">
        <f>IF(ISBLANK('ÁREA MEJORA COMPETENCIAL'!A58),"",'ÁREA MEJORA COMPETENCIAL'!A58:B58)</f>
        <v/>
      </c>
      <c r="B58" s="356"/>
      <c r="C58" s="181" t="str">
        <f>IF(ISBLANK('ÁREA MEJORA COMPETENCIAL'!C58),"",'ÁREA MEJORA COMPETENCIAL'!C58)</f>
        <v/>
      </c>
      <c r="D58" s="16" t="str">
        <f>IF(ISBLANK('ÁREA MEJORA COMPETENCIAL'!D58),"",'ÁREA MEJORA COMPETENCIAL'!D58)</f>
        <v/>
      </c>
      <c r="E58" s="76"/>
      <c r="F58" s="7" t="str">
        <f>IF(ISBLANK('ÁREA MEJORA COMPETENCIAL'!R58),"",IF('ÁREA MEJORA COMPETENCIAL'!CQ58="","",IF('ÁREA MEJORA COMPETENCIAL'!CQ58&gt;=0,"SI","NO")))</f>
        <v/>
      </c>
      <c r="G58" s="7" t="str">
        <f>IF(ISBLANK('ÁREA MEJORA COMPETENCIAL'!R58),"",IF('ÁREA MEJORA COMPETENCIAL'!CQ58="","",IF('ÁREA ACOMPAÑAMIENTO INT TÉC'!W58&gt;=0,"SI","NO")))</f>
        <v/>
      </c>
      <c r="H58" s="7" t="str">
        <f>IF(ISBLANK('ÁREA MEJORA COMPETENCIAL'!R58),"",IF('ÁREA MEJORA COMPETENCIAL'!CQ58="","",IF('ÁREA COMPLEMENTARIA'!BW58&gt;=0,"SI","NO")))</f>
        <v/>
      </c>
      <c r="I58" s="7" t="str">
        <f>IF('ÁREA MEJORA COMPETENCIAL'!CQ58="","",IF(ISBLANK('ÁREA MEJORA COMPETENCIAL'!R58),"",COUNTIF(F58:H58,"SI")))</f>
        <v/>
      </c>
      <c r="J58" s="7" t="str">
        <f>IF(ISBLANK('ÁREA MEJORA COMPETENCIAL'!R58),"",SUM('ÁREA MEJORA COMPETENCIAL'!CP58,'ÁREA ACOMPAÑAMIENTO INT TÉC'!V58,'ÁREA COMPLEMENTARIA'!BV58))</f>
        <v/>
      </c>
      <c r="K58" s="173" t="str">
        <f>IF(ISBLANK('ÁREA MEJORA COMPETENCIAL'!R58),"",(IF(T58=12,12,IF(T58=24,24,))))</f>
        <v/>
      </c>
      <c r="L58" s="174" t="str">
        <f>IF(ISBLANK('ÁREA MEJORA COMPETENCIAL'!R58),"",IF('ÁREA MEJORA COMPETENCIAL'!CO58="",(J58/K58),I58/3))</f>
        <v/>
      </c>
      <c r="M58" s="174" t="str">
        <f>IF(ISBLANK('ÁREA MEJORA COMPETENCIAL'!R58),"",IF('ÁREA MEJORA COMPETENCIAL'!CO58="","",(IF(AND(F58="NO",'ÁREA MEJORA COMPETENCIAL'!CR58&gt;=75%,'ÁREA ACOMPAÑAMIENTO INT TÉC'!X58&gt;=75%,'ÁREA COMPLEMENTARIA'!BX58&gt;=75%),"SI","NO"))))</f>
        <v/>
      </c>
      <c r="N58" s="174" t="str">
        <f>IF(ISBLANK('ÁREA MEJORA COMPETENCIAL'!R58),"",IF('ÁREA ACOMPAÑAMIENTO INT TÉC'!U58="","",(IF(AND(G58="NO",'ÁREA ACOMPAÑAMIENTO INT TÉC'!X58&gt;=75%,'ÁREA MEJORA COMPETENCIAL'!CR58&gt;=75%,'ÁREA COMPLEMENTARIA'!BX58&gt;=75%),"SI","NO"))))</f>
        <v/>
      </c>
      <c r="O58" s="174" t="str">
        <f>IF(ISBLANK('ÁREA MEJORA COMPETENCIAL'!R58),"",IF('ÁREA COMPLEMENTARIA'!BU58="","",(IF(AND(H58="NO",'ÁREA COMPLEMENTARIA'!BX58&gt;=75%,'ÁREA MEJORA COMPETENCIAL'!CR58&gt;=75%,'ÁREA ACOMPAÑAMIENTO INT TÉC'!X58&gt;=75%),"SI","NO"))))</f>
        <v/>
      </c>
      <c r="P58" s="7" t="str">
        <f t="shared" si="2"/>
        <v/>
      </c>
      <c r="Q58" s="7" t="str">
        <f t="shared" si="3"/>
        <v/>
      </c>
      <c r="R58" s="7" t="str">
        <f t="shared" si="4"/>
        <v/>
      </c>
      <c r="S58" s="7" t="str">
        <f t="shared" si="5"/>
        <v/>
      </c>
      <c r="T58" s="175" t="str">
        <f>IF(ISBLANK('ÁREA MEJORA COMPETENCIAL'!R58),"",(IF('ÁREA MEJORA COMPETENCIAL'!X58=1,12,IF('ÁREA MEJORA COMPETENCIAL'!X58=2,24))))</f>
        <v/>
      </c>
      <c r="U58" s="173" t="str">
        <f>IF(ISBLANK('ÁREA MEJORA COMPETENCIAL'!R58),"",SUM('ÁREA MEJORA COMPETENCIAL'!CO58,'ÁREA ACOMPAÑAMIENTO INT TÉC'!U58,'ÁREA COMPLEMENTARIA'!BU58))</f>
        <v/>
      </c>
      <c r="V58" s="216" t="str">
        <f>IF(ISBLANK('ÁREA MEJORA COMPETENCIAL'!R58),"",IF('ÁREA COMPLEMENTARIA'!BU58="","NO PROCEDE",IF(I58=3,"",IF(OR(M58="SI",N58="SI",O58="SI"),"SI","NO"))))</f>
        <v/>
      </c>
      <c r="W58" s="7" t="str">
        <f>IF(ISBLANK('ÁREA MEJORA COMPETENCIAL'!R58),"",IF(OR(I58=3,V58="SI",R58="SI",S58="SI"),"SI","NO"))</f>
        <v/>
      </c>
      <c r="X58" s="9"/>
      <c r="Y58" s="6"/>
      <c r="Z58" s="6"/>
      <c r="AA58" s="6"/>
      <c r="AB58" s="6"/>
      <c r="AC58" s="6"/>
      <c r="AD58" s="6"/>
      <c r="AE58" s="6"/>
      <c r="AF58" s="6"/>
      <c r="AG58" s="6"/>
      <c r="AH58" s="6"/>
      <c r="AI58" s="464"/>
      <c r="AJ58" s="99"/>
    </row>
    <row r="59" spans="1:36" ht="18" customHeight="1" x14ac:dyDescent="0.3">
      <c r="A59" s="355" t="str">
        <f>IF(ISBLANK('ÁREA MEJORA COMPETENCIAL'!A59),"",'ÁREA MEJORA COMPETENCIAL'!A59:B59)</f>
        <v/>
      </c>
      <c r="B59" s="356"/>
      <c r="C59" s="181" t="str">
        <f>IF(ISBLANK('ÁREA MEJORA COMPETENCIAL'!C59),"",'ÁREA MEJORA COMPETENCIAL'!C59)</f>
        <v/>
      </c>
      <c r="D59" s="16" t="str">
        <f>IF(ISBLANK('ÁREA MEJORA COMPETENCIAL'!D59),"",'ÁREA MEJORA COMPETENCIAL'!D59)</f>
        <v/>
      </c>
      <c r="E59" s="76"/>
      <c r="F59" s="7" t="str">
        <f>IF(ISBLANK('ÁREA MEJORA COMPETENCIAL'!R59),"",IF('ÁREA MEJORA COMPETENCIAL'!CQ59="","",IF('ÁREA MEJORA COMPETENCIAL'!CQ59&gt;=0,"SI","NO")))</f>
        <v/>
      </c>
      <c r="G59" s="7" t="str">
        <f>IF(ISBLANK('ÁREA MEJORA COMPETENCIAL'!R59),"",IF('ÁREA MEJORA COMPETENCIAL'!CQ59="","",IF('ÁREA ACOMPAÑAMIENTO INT TÉC'!W59&gt;=0,"SI","NO")))</f>
        <v/>
      </c>
      <c r="H59" s="7" t="str">
        <f>IF(ISBLANK('ÁREA MEJORA COMPETENCIAL'!R59),"",IF('ÁREA MEJORA COMPETENCIAL'!CQ59="","",IF('ÁREA COMPLEMENTARIA'!BW59&gt;=0,"SI","NO")))</f>
        <v/>
      </c>
      <c r="I59" s="7" t="str">
        <f>IF('ÁREA MEJORA COMPETENCIAL'!CQ59="","",IF(ISBLANK('ÁREA MEJORA COMPETENCIAL'!R59),"",COUNTIF(F59:H59,"SI")))</f>
        <v/>
      </c>
      <c r="J59" s="7" t="str">
        <f>IF(ISBLANK('ÁREA MEJORA COMPETENCIAL'!R59),"",SUM('ÁREA MEJORA COMPETENCIAL'!CP59,'ÁREA ACOMPAÑAMIENTO INT TÉC'!V59,'ÁREA COMPLEMENTARIA'!BV59))</f>
        <v/>
      </c>
      <c r="K59" s="173" t="str">
        <f>IF(ISBLANK('ÁREA MEJORA COMPETENCIAL'!R59),"",(IF(T59=12,12,IF(T59=24,24,))))</f>
        <v/>
      </c>
      <c r="L59" s="174" t="str">
        <f>IF(ISBLANK('ÁREA MEJORA COMPETENCIAL'!R59),"",IF('ÁREA MEJORA COMPETENCIAL'!CO59="",(J59/K59),I59/3))</f>
        <v/>
      </c>
      <c r="M59" s="174" t="str">
        <f>IF(ISBLANK('ÁREA MEJORA COMPETENCIAL'!R59),"",IF('ÁREA MEJORA COMPETENCIAL'!CO59="","",(IF(AND(F59="NO",'ÁREA MEJORA COMPETENCIAL'!CR59&gt;=75%,'ÁREA ACOMPAÑAMIENTO INT TÉC'!X59&gt;=75%,'ÁREA COMPLEMENTARIA'!BX59&gt;=75%),"SI","NO"))))</f>
        <v/>
      </c>
      <c r="N59" s="174" t="str">
        <f>IF(ISBLANK('ÁREA MEJORA COMPETENCIAL'!R59),"",IF('ÁREA ACOMPAÑAMIENTO INT TÉC'!U59="","",(IF(AND(G59="NO",'ÁREA ACOMPAÑAMIENTO INT TÉC'!X59&gt;=75%,'ÁREA MEJORA COMPETENCIAL'!CR59&gt;=75%,'ÁREA COMPLEMENTARIA'!BX59&gt;=75%),"SI","NO"))))</f>
        <v/>
      </c>
      <c r="O59" s="174" t="str">
        <f>IF(ISBLANK('ÁREA MEJORA COMPETENCIAL'!R59),"",IF('ÁREA COMPLEMENTARIA'!BU59="","",(IF(AND(H59="NO",'ÁREA COMPLEMENTARIA'!BX59&gt;=75%,'ÁREA MEJORA COMPETENCIAL'!CR59&gt;=75%,'ÁREA ACOMPAÑAMIENTO INT TÉC'!X59&gt;=75%),"SI","NO"))))</f>
        <v/>
      </c>
      <c r="P59" s="7" t="str">
        <f t="shared" si="2"/>
        <v/>
      </c>
      <c r="Q59" s="7" t="str">
        <f t="shared" si="3"/>
        <v/>
      </c>
      <c r="R59" s="7" t="str">
        <f t="shared" si="4"/>
        <v/>
      </c>
      <c r="S59" s="7" t="str">
        <f t="shared" si="5"/>
        <v/>
      </c>
      <c r="T59" s="175" t="str">
        <f>IF(ISBLANK('ÁREA MEJORA COMPETENCIAL'!R59),"",(IF('ÁREA MEJORA COMPETENCIAL'!X59=1,12,IF('ÁREA MEJORA COMPETENCIAL'!X59=2,24))))</f>
        <v/>
      </c>
      <c r="U59" s="173" t="str">
        <f>IF(ISBLANK('ÁREA MEJORA COMPETENCIAL'!R59),"",SUM('ÁREA MEJORA COMPETENCIAL'!CO59,'ÁREA ACOMPAÑAMIENTO INT TÉC'!U59,'ÁREA COMPLEMENTARIA'!BU59))</f>
        <v/>
      </c>
      <c r="V59" s="216" t="str">
        <f>IF(ISBLANK('ÁREA MEJORA COMPETENCIAL'!R59),"",IF('ÁREA COMPLEMENTARIA'!BU59="","NO PROCEDE",IF(I59=3,"",IF(OR(M59="SI",N59="SI",O59="SI"),"SI","NO"))))</f>
        <v/>
      </c>
      <c r="W59" s="7" t="str">
        <f>IF(ISBLANK('ÁREA MEJORA COMPETENCIAL'!R59),"",IF(OR(I59=3,V59="SI",R59="SI",S59="SI"),"SI","NO"))</f>
        <v/>
      </c>
      <c r="X59" s="9"/>
      <c r="Y59" s="6"/>
      <c r="Z59" s="6"/>
      <c r="AA59" s="6"/>
      <c r="AB59" s="6"/>
      <c r="AC59" s="6"/>
      <c r="AD59" s="6"/>
      <c r="AE59" s="6"/>
      <c r="AF59" s="6"/>
      <c r="AG59" s="6"/>
      <c r="AH59" s="6"/>
      <c r="AI59" s="464"/>
      <c r="AJ59" s="99"/>
    </row>
    <row r="60" spans="1:36" ht="18" customHeight="1" x14ac:dyDescent="0.3">
      <c r="A60" s="355" t="str">
        <f>IF(ISBLANK('ÁREA MEJORA COMPETENCIAL'!A60),"",'ÁREA MEJORA COMPETENCIAL'!A60:B60)</f>
        <v/>
      </c>
      <c r="B60" s="356"/>
      <c r="C60" s="181" t="str">
        <f>IF(ISBLANK('ÁREA MEJORA COMPETENCIAL'!C60),"",'ÁREA MEJORA COMPETENCIAL'!C60)</f>
        <v/>
      </c>
      <c r="D60" s="16" t="str">
        <f>IF(ISBLANK('ÁREA MEJORA COMPETENCIAL'!D60),"",'ÁREA MEJORA COMPETENCIAL'!D60)</f>
        <v/>
      </c>
      <c r="E60" s="76"/>
      <c r="F60" s="7" t="str">
        <f>IF(ISBLANK('ÁREA MEJORA COMPETENCIAL'!R60),"",IF('ÁREA MEJORA COMPETENCIAL'!CQ60="","",IF('ÁREA MEJORA COMPETENCIAL'!CQ60&gt;=0,"SI","NO")))</f>
        <v/>
      </c>
      <c r="G60" s="7" t="str">
        <f>IF(ISBLANK('ÁREA MEJORA COMPETENCIAL'!R60),"",IF('ÁREA MEJORA COMPETENCIAL'!CQ60="","",IF('ÁREA ACOMPAÑAMIENTO INT TÉC'!W60&gt;=0,"SI","NO")))</f>
        <v/>
      </c>
      <c r="H60" s="7" t="str">
        <f>IF(ISBLANK('ÁREA MEJORA COMPETENCIAL'!R60),"",IF('ÁREA MEJORA COMPETENCIAL'!CQ60="","",IF('ÁREA COMPLEMENTARIA'!BW60&gt;=0,"SI","NO")))</f>
        <v/>
      </c>
      <c r="I60" s="7" t="str">
        <f>IF('ÁREA MEJORA COMPETENCIAL'!CQ60="","",IF(ISBLANK('ÁREA MEJORA COMPETENCIAL'!R60),"",COUNTIF(F60:H60,"SI")))</f>
        <v/>
      </c>
      <c r="J60" s="7" t="str">
        <f>IF(ISBLANK('ÁREA MEJORA COMPETENCIAL'!R60),"",SUM('ÁREA MEJORA COMPETENCIAL'!CP60,'ÁREA ACOMPAÑAMIENTO INT TÉC'!V60,'ÁREA COMPLEMENTARIA'!BV60))</f>
        <v/>
      </c>
      <c r="K60" s="173" t="str">
        <f>IF(ISBLANK('ÁREA MEJORA COMPETENCIAL'!R60),"",(IF(T60=12,12,IF(T60=24,24,))))</f>
        <v/>
      </c>
      <c r="L60" s="174" t="str">
        <f>IF(ISBLANK('ÁREA MEJORA COMPETENCIAL'!R60),"",IF('ÁREA MEJORA COMPETENCIAL'!CO60="",(J60/K60),I60/3))</f>
        <v/>
      </c>
      <c r="M60" s="174" t="str">
        <f>IF(ISBLANK('ÁREA MEJORA COMPETENCIAL'!R60),"",IF('ÁREA MEJORA COMPETENCIAL'!CO60="","",(IF(AND(F60="NO",'ÁREA MEJORA COMPETENCIAL'!CR60&gt;=75%,'ÁREA ACOMPAÑAMIENTO INT TÉC'!X60&gt;=75%,'ÁREA COMPLEMENTARIA'!BX60&gt;=75%),"SI","NO"))))</f>
        <v/>
      </c>
      <c r="N60" s="174" t="str">
        <f>IF(ISBLANK('ÁREA MEJORA COMPETENCIAL'!R60),"",IF('ÁREA ACOMPAÑAMIENTO INT TÉC'!U60="","",(IF(AND(G60="NO",'ÁREA ACOMPAÑAMIENTO INT TÉC'!X60&gt;=75%,'ÁREA MEJORA COMPETENCIAL'!CR60&gt;=75%,'ÁREA COMPLEMENTARIA'!BX60&gt;=75%),"SI","NO"))))</f>
        <v/>
      </c>
      <c r="O60" s="174" t="str">
        <f>IF(ISBLANK('ÁREA MEJORA COMPETENCIAL'!R60),"",IF('ÁREA COMPLEMENTARIA'!BU60="","",(IF(AND(H60="NO",'ÁREA COMPLEMENTARIA'!BX60&gt;=75%,'ÁREA MEJORA COMPETENCIAL'!CR60&gt;=75%,'ÁREA ACOMPAÑAMIENTO INT TÉC'!X60&gt;=75%),"SI","NO"))))</f>
        <v/>
      </c>
      <c r="P60" s="7" t="str">
        <f t="shared" si="2"/>
        <v/>
      </c>
      <c r="Q60" s="7" t="str">
        <f t="shared" si="3"/>
        <v/>
      </c>
      <c r="R60" s="7" t="str">
        <f t="shared" si="4"/>
        <v/>
      </c>
      <c r="S60" s="7" t="str">
        <f t="shared" si="5"/>
        <v/>
      </c>
      <c r="T60" s="175" t="str">
        <f>IF(ISBLANK('ÁREA MEJORA COMPETENCIAL'!R60),"",(IF('ÁREA MEJORA COMPETENCIAL'!X60=1,12,IF('ÁREA MEJORA COMPETENCIAL'!X60=2,24))))</f>
        <v/>
      </c>
      <c r="U60" s="173" t="str">
        <f>IF(ISBLANK('ÁREA MEJORA COMPETENCIAL'!R60),"",SUM('ÁREA MEJORA COMPETENCIAL'!CO60,'ÁREA ACOMPAÑAMIENTO INT TÉC'!U60,'ÁREA COMPLEMENTARIA'!BU60))</f>
        <v/>
      </c>
      <c r="V60" s="216" t="str">
        <f>IF(ISBLANK('ÁREA MEJORA COMPETENCIAL'!R60),"",IF('ÁREA COMPLEMENTARIA'!BU60="","NO PROCEDE",IF(I60=3,"",IF(OR(M60="SI",N60="SI",O60="SI"),"SI","NO"))))</f>
        <v/>
      </c>
      <c r="W60" s="7" t="str">
        <f>IF(ISBLANK('ÁREA MEJORA COMPETENCIAL'!R60),"",IF(OR(I60=3,V60="SI",R60="SI",S60="SI"),"SI","NO"))</f>
        <v/>
      </c>
      <c r="X60" s="9"/>
      <c r="Y60" s="6"/>
      <c r="Z60" s="6"/>
      <c r="AA60" s="6"/>
      <c r="AB60" s="6"/>
      <c r="AC60" s="6"/>
      <c r="AD60" s="6"/>
      <c r="AE60" s="6"/>
      <c r="AF60" s="6"/>
      <c r="AG60" s="6"/>
      <c r="AH60" s="6"/>
      <c r="AI60" s="464"/>
      <c r="AJ60" s="99"/>
    </row>
    <row r="61" spans="1:36" ht="18" customHeight="1" x14ac:dyDescent="0.3">
      <c r="A61" s="355" t="str">
        <f>IF(ISBLANK('ÁREA MEJORA COMPETENCIAL'!A61),"",'ÁREA MEJORA COMPETENCIAL'!A61:B61)</f>
        <v/>
      </c>
      <c r="B61" s="356"/>
      <c r="C61" s="181" t="str">
        <f>IF(ISBLANK('ÁREA MEJORA COMPETENCIAL'!C61),"",'ÁREA MEJORA COMPETENCIAL'!C61)</f>
        <v/>
      </c>
      <c r="D61" s="16" t="str">
        <f>IF(ISBLANK('ÁREA MEJORA COMPETENCIAL'!D61),"",'ÁREA MEJORA COMPETENCIAL'!D61)</f>
        <v/>
      </c>
      <c r="E61" s="76"/>
      <c r="F61" s="7" t="str">
        <f>IF(ISBLANK('ÁREA MEJORA COMPETENCIAL'!R61),"",IF('ÁREA MEJORA COMPETENCIAL'!CQ61="","",IF('ÁREA MEJORA COMPETENCIAL'!CQ61&gt;=0,"SI","NO")))</f>
        <v/>
      </c>
      <c r="G61" s="7" t="str">
        <f>IF(ISBLANK('ÁREA MEJORA COMPETENCIAL'!R61),"",IF('ÁREA MEJORA COMPETENCIAL'!CQ61="","",IF('ÁREA ACOMPAÑAMIENTO INT TÉC'!W61&gt;=0,"SI","NO")))</f>
        <v/>
      </c>
      <c r="H61" s="7" t="str">
        <f>IF(ISBLANK('ÁREA MEJORA COMPETENCIAL'!R61),"",IF('ÁREA MEJORA COMPETENCIAL'!CQ61="","",IF('ÁREA COMPLEMENTARIA'!BW61&gt;=0,"SI","NO")))</f>
        <v/>
      </c>
      <c r="I61" s="7" t="str">
        <f>IF('ÁREA MEJORA COMPETENCIAL'!CQ61="","",IF(ISBLANK('ÁREA MEJORA COMPETENCIAL'!R61),"",COUNTIF(F61:H61,"SI")))</f>
        <v/>
      </c>
      <c r="J61" s="7" t="str">
        <f>IF(ISBLANK('ÁREA MEJORA COMPETENCIAL'!R61),"",SUM('ÁREA MEJORA COMPETENCIAL'!CP61,'ÁREA ACOMPAÑAMIENTO INT TÉC'!V61,'ÁREA COMPLEMENTARIA'!BV61))</f>
        <v/>
      </c>
      <c r="K61" s="173" t="str">
        <f>IF(ISBLANK('ÁREA MEJORA COMPETENCIAL'!R61),"",(IF(T61=12,12,IF(T61=24,24,))))</f>
        <v/>
      </c>
      <c r="L61" s="174" t="str">
        <f>IF(ISBLANK('ÁREA MEJORA COMPETENCIAL'!R61),"",IF('ÁREA MEJORA COMPETENCIAL'!CO61="",(J61/K61),I61/3))</f>
        <v/>
      </c>
      <c r="M61" s="174" t="str">
        <f>IF(ISBLANK('ÁREA MEJORA COMPETENCIAL'!R61),"",IF('ÁREA MEJORA COMPETENCIAL'!CO61="","",(IF(AND(F61="NO",'ÁREA MEJORA COMPETENCIAL'!CR61&gt;=75%,'ÁREA ACOMPAÑAMIENTO INT TÉC'!X61&gt;=75%,'ÁREA COMPLEMENTARIA'!BX61&gt;=75%),"SI","NO"))))</f>
        <v/>
      </c>
      <c r="N61" s="174" t="str">
        <f>IF(ISBLANK('ÁREA MEJORA COMPETENCIAL'!R61),"",IF('ÁREA ACOMPAÑAMIENTO INT TÉC'!U61="","",(IF(AND(G61="NO",'ÁREA ACOMPAÑAMIENTO INT TÉC'!X61&gt;=75%,'ÁREA MEJORA COMPETENCIAL'!CR61&gt;=75%,'ÁREA COMPLEMENTARIA'!BX61&gt;=75%),"SI","NO"))))</f>
        <v/>
      </c>
      <c r="O61" s="174" t="str">
        <f>IF(ISBLANK('ÁREA MEJORA COMPETENCIAL'!R61),"",IF('ÁREA COMPLEMENTARIA'!BU61="","",(IF(AND(H61="NO",'ÁREA COMPLEMENTARIA'!BX61&gt;=75%,'ÁREA MEJORA COMPETENCIAL'!CR61&gt;=75%,'ÁREA ACOMPAÑAMIENTO INT TÉC'!X61&gt;=75%),"SI","NO"))))</f>
        <v/>
      </c>
      <c r="P61" s="7" t="str">
        <f t="shared" si="2"/>
        <v/>
      </c>
      <c r="Q61" s="7" t="str">
        <f t="shared" si="3"/>
        <v/>
      </c>
      <c r="R61" s="7" t="str">
        <f t="shared" si="4"/>
        <v/>
      </c>
      <c r="S61" s="7" t="str">
        <f t="shared" si="5"/>
        <v/>
      </c>
      <c r="T61" s="175" t="str">
        <f>IF(ISBLANK('ÁREA MEJORA COMPETENCIAL'!R61),"",(IF('ÁREA MEJORA COMPETENCIAL'!X61=1,12,IF('ÁREA MEJORA COMPETENCIAL'!X61=2,24))))</f>
        <v/>
      </c>
      <c r="U61" s="173" t="str">
        <f>IF(ISBLANK('ÁREA MEJORA COMPETENCIAL'!R61),"",SUM('ÁREA MEJORA COMPETENCIAL'!CO61,'ÁREA ACOMPAÑAMIENTO INT TÉC'!U61,'ÁREA COMPLEMENTARIA'!BU61))</f>
        <v/>
      </c>
      <c r="V61" s="216" t="str">
        <f>IF(ISBLANK('ÁREA MEJORA COMPETENCIAL'!R61),"",IF('ÁREA COMPLEMENTARIA'!BU61="","NO PROCEDE",IF(I61=3,"",IF(OR(M61="SI",N61="SI",O61="SI"),"SI","NO"))))</f>
        <v/>
      </c>
      <c r="W61" s="7" t="str">
        <f>IF(ISBLANK('ÁREA MEJORA COMPETENCIAL'!R61),"",IF(OR(I61=3,V61="SI",R61="SI",S61="SI"),"SI","NO"))</f>
        <v/>
      </c>
      <c r="X61" s="9"/>
      <c r="Y61" s="6"/>
      <c r="Z61" s="6"/>
      <c r="AA61" s="6"/>
      <c r="AB61" s="6"/>
      <c r="AC61" s="6"/>
      <c r="AD61" s="6"/>
      <c r="AE61" s="6"/>
      <c r="AF61" s="6"/>
      <c r="AG61" s="6"/>
      <c r="AH61" s="6"/>
      <c r="AI61" s="464"/>
      <c r="AJ61" s="99"/>
    </row>
    <row r="62" spans="1:36" ht="18" customHeight="1" x14ac:dyDescent="0.3">
      <c r="A62" s="355" t="str">
        <f>IF(ISBLANK('ÁREA MEJORA COMPETENCIAL'!A62),"",'ÁREA MEJORA COMPETENCIAL'!A62:B62)</f>
        <v/>
      </c>
      <c r="B62" s="356"/>
      <c r="C62" s="181" t="str">
        <f>IF(ISBLANK('ÁREA MEJORA COMPETENCIAL'!C62),"",'ÁREA MEJORA COMPETENCIAL'!C62)</f>
        <v/>
      </c>
      <c r="D62" s="16" t="str">
        <f>IF(ISBLANK('ÁREA MEJORA COMPETENCIAL'!D62),"",'ÁREA MEJORA COMPETENCIAL'!D62)</f>
        <v/>
      </c>
      <c r="E62" s="76"/>
      <c r="F62" s="7" t="str">
        <f>IF(ISBLANK('ÁREA MEJORA COMPETENCIAL'!R62),"",IF('ÁREA MEJORA COMPETENCIAL'!CQ62="","",IF('ÁREA MEJORA COMPETENCIAL'!CQ62&gt;=0,"SI","NO")))</f>
        <v/>
      </c>
      <c r="G62" s="7" t="str">
        <f>IF(ISBLANK('ÁREA MEJORA COMPETENCIAL'!R62),"",IF('ÁREA MEJORA COMPETENCIAL'!CQ62="","",IF('ÁREA ACOMPAÑAMIENTO INT TÉC'!W62&gt;=0,"SI","NO")))</f>
        <v/>
      </c>
      <c r="H62" s="7" t="str">
        <f>IF(ISBLANK('ÁREA MEJORA COMPETENCIAL'!R62),"",IF('ÁREA MEJORA COMPETENCIAL'!CQ62="","",IF('ÁREA COMPLEMENTARIA'!BW62&gt;=0,"SI","NO")))</f>
        <v/>
      </c>
      <c r="I62" s="7" t="str">
        <f>IF('ÁREA MEJORA COMPETENCIAL'!CQ62="","",IF(ISBLANK('ÁREA MEJORA COMPETENCIAL'!R62),"",COUNTIF(F62:H62,"SI")))</f>
        <v/>
      </c>
      <c r="J62" s="7" t="str">
        <f>IF(ISBLANK('ÁREA MEJORA COMPETENCIAL'!R62),"",SUM('ÁREA MEJORA COMPETENCIAL'!CP62,'ÁREA ACOMPAÑAMIENTO INT TÉC'!V62,'ÁREA COMPLEMENTARIA'!BV62))</f>
        <v/>
      </c>
      <c r="K62" s="173" t="str">
        <f>IF(ISBLANK('ÁREA MEJORA COMPETENCIAL'!R62),"",(IF(T62=12,12,IF(T62=24,24,))))</f>
        <v/>
      </c>
      <c r="L62" s="174" t="str">
        <f>IF(ISBLANK('ÁREA MEJORA COMPETENCIAL'!R62),"",IF('ÁREA MEJORA COMPETENCIAL'!CO62="",(J62/K62),I62/3))</f>
        <v/>
      </c>
      <c r="M62" s="174" t="str">
        <f>IF(ISBLANK('ÁREA MEJORA COMPETENCIAL'!R62),"",IF('ÁREA MEJORA COMPETENCIAL'!CO62="","",(IF(AND(F62="NO",'ÁREA MEJORA COMPETENCIAL'!CR62&gt;=75%,'ÁREA ACOMPAÑAMIENTO INT TÉC'!X62&gt;=75%,'ÁREA COMPLEMENTARIA'!BX62&gt;=75%),"SI","NO"))))</f>
        <v/>
      </c>
      <c r="N62" s="174" t="str">
        <f>IF(ISBLANK('ÁREA MEJORA COMPETENCIAL'!R62),"",IF('ÁREA ACOMPAÑAMIENTO INT TÉC'!U62="","",(IF(AND(G62="NO",'ÁREA ACOMPAÑAMIENTO INT TÉC'!X62&gt;=75%,'ÁREA MEJORA COMPETENCIAL'!CR62&gt;=75%,'ÁREA COMPLEMENTARIA'!BX62&gt;=75%),"SI","NO"))))</f>
        <v/>
      </c>
      <c r="O62" s="174" t="str">
        <f>IF(ISBLANK('ÁREA MEJORA COMPETENCIAL'!R62),"",IF('ÁREA COMPLEMENTARIA'!BU62="","",(IF(AND(H62="NO",'ÁREA COMPLEMENTARIA'!BX62&gt;=75%,'ÁREA MEJORA COMPETENCIAL'!CR62&gt;=75%,'ÁREA ACOMPAÑAMIENTO INT TÉC'!X62&gt;=75%),"SI","NO"))))</f>
        <v/>
      </c>
      <c r="P62" s="7" t="str">
        <f t="shared" si="2"/>
        <v/>
      </c>
      <c r="Q62" s="7" t="str">
        <f t="shared" si="3"/>
        <v/>
      </c>
      <c r="R62" s="7" t="str">
        <f t="shared" si="4"/>
        <v/>
      </c>
      <c r="S62" s="7" t="str">
        <f t="shared" si="5"/>
        <v/>
      </c>
      <c r="T62" s="175" t="str">
        <f>IF(ISBLANK('ÁREA MEJORA COMPETENCIAL'!R62),"",(IF('ÁREA MEJORA COMPETENCIAL'!X62=1,12,IF('ÁREA MEJORA COMPETENCIAL'!X62=2,24))))</f>
        <v/>
      </c>
      <c r="U62" s="173" t="str">
        <f>IF(ISBLANK('ÁREA MEJORA COMPETENCIAL'!R62),"",SUM('ÁREA MEJORA COMPETENCIAL'!CO62,'ÁREA ACOMPAÑAMIENTO INT TÉC'!U62,'ÁREA COMPLEMENTARIA'!BU62))</f>
        <v/>
      </c>
      <c r="V62" s="216" t="str">
        <f>IF(ISBLANK('ÁREA MEJORA COMPETENCIAL'!R62),"",IF('ÁREA COMPLEMENTARIA'!BU62="","NO PROCEDE",IF(I62=3,"",IF(OR(M62="SI",N62="SI",O62="SI"),"SI","NO"))))</f>
        <v/>
      </c>
      <c r="W62" s="7" t="str">
        <f>IF(ISBLANK('ÁREA MEJORA COMPETENCIAL'!R62),"",IF(OR(I62=3,V62="SI",R62="SI",S62="SI"),"SI","NO"))</f>
        <v/>
      </c>
      <c r="X62" s="9"/>
      <c r="Y62" s="6"/>
      <c r="Z62" s="6"/>
      <c r="AA62" s="6"/>
      <c r="AB62" s="6"/>
      <c r="AC62" s="6"/>
      <c r="AD62" s="6"/>
      <c r="AE62" s="6"/>
      <c r="AF62" s="6"/>
      <c r="AG62" s="6"/>
      <c r="AH62" s="6"/>
      <c r="AI62" s="464"/>
      <c r="AJ62" s="99"/>
    </row>
    <row r="63" spans="1:36" ht="18" customHeight="1" x14ac:dyDescent="0.3">
      <c r="A63" s="355" t="str">
        <f>IF(ISBLANK('ÁREA MEJORA COMPETENCIAL'!A63),"",'ÁREA MEJORA COMPETENCIAL'!A63:B63)</f>
        <v/>
      </c>
      <c r="B63" s="356"/>
      <c r="C63" s="181" t="str">
        <f>IF(ISBLANK('ÁREA MEJORA COMPETENCIAL'!C63),"",'ÁREA MEJORA COMPETENCIAL'!C63)</f>
        <v/>
      </c>
      <c r="D63" s="16" t="str">
        <f>IF(ISBLANK('ÁREA MEJORA COMPETENCIAL'!D63),"",'ÁREA MEJORA COMPETENCIAL'!D63)</f>
        <v/>
      </c>
      <c r="E63" s="76"/>
      <c r="F63" s="7" t="str">
        <f>IF(ISBLANK('ÁREA MEJORA COMPETENCIAL'!R63),"",IF('ÁREA MEJORA COMPETENCIAL'!CQ63="","",IF('ÁREA MEJORA COMPETENCIAL'!CQ63&gt;=0,"SI","NO")))</f>
        <v/>
      </c>
      <c r="G63" s="7" t="str">
        <f>IF(ISBLANK('ÁREA MEJORA COMPETENCIAL'!R63),"",IF('ÁREA MEJORA COMPETENCIAL'!CQ63="","",IF('ÁREA ACOMPAÑAMIENTO INT TÉC'!W63&gt;=0,"SI","NO")))</f>
        <v/>
      </c>
      <c r="H63" s="7" t="str">
        <f>IF(ISBLANK('ÁREA MEJORA COMPETENCIAL'!R63),"",IF('ÁREA MEJORA COMPETENCIAL'!CQ63="","",IF('ÁREA COMPLEMENTARIA'!BW63&gt;=0,"SI","NO")))</f>
        <v/>
      </c>
      <c r="I63" s="7" t="str">
        <f>IF('ÁREA MEJORA COMPETENCIAL'!CQ63="","",IF(ISBLANK('ÁREA MEJORA COMPETENCIAL'!R63),"",COUNTIF(F63:H63,"SI")))</f>
        <v/>
      </c>
      <c r="J63" s="7" t="str">
        <f>IF(ISBLANK('ÁREA MEJORA COMPETENCIAL'!R63),"",SUM('ÁREA MEJORA COMPETENCIAL'!CP63,'ÁREA ACOMPAÑAMIENTO INT TÉC'!V63,'ÁREA COMPLEMENTARIA'!BV63))</f>
        <v/>
      </c>
      <c r="K63" s="173" t="str">
        <f>IF(ISBLANK('ÁREA MEJORA COMPETENCIAL'!R63),"",(IF(T63=12,12,IF(T63=24,24,))))</f>
        <v/>
      </c>
      <c r="L63" s="174" t="str">
        <f>IF(ISBLANK('ÁREA MEJORA COMPETENCIAL'!R63),"",IF('ÁREA MEJORA COMPETENCIAL'!CO63="",(J63/K63),I63/3))</f>
        <v/>
      </c>
      <c r="M63" s="174" t="str">
        <f>IF(ISBLANK('ÁREA MEJORA COMPETENCIAL'!R63),"",IF('ÁREA MEJORA COMPETENCIAL'!CO63="","",(IF(AND(F63="NO",'ÁREA MEJORA COMPETENCIAL'!CR63&gt;=75%,'ÁREA ACOMPAÑAMIENTO INT TÉC'!X63&gt;=75%,'ÁREA COMPLEMENTARIA'!BX63&gt;=75%),"SI","NO"))))</f>
        <v/>
      </c>
      <c r="N63" s="174" t="str">
        <f>IF(ISBLANK('ÁREA MEJORA COMPETENCIAL'!R63),"",IF('ÁREA ACOMPAÑAMIENTO INT TÉC'!U63="","",(IF(AND(G63="NO",'ÁREA ACOMPAÑAMIENTO INT TÉC'!X63&gt;=75%,'ÁREA MEJORA COMPETENCIAL'!CR63&gt;=75%,'ÁREA COMPLEMENTARIA'!BX63&gt;=75%),"SI","NO"))))</f>
        <v/>
      </c>
      <c r="O63" s="174" t="str">
        <f>IF(ISBLANK('ÁREA MEJORA COMPETENCIAL'!R63),"",IF('ÁREA COMPLEMENTARIA'!BU63="","",(IF(AND(H63="NO",'ÁREA COMPLEMENTARIA'!BX63&gt;=75%,'ÁREA MEJORA COMPETENCIAL'!CR63&gt;=75%,'ÁREA ACOMPAÑAMIENTO INT TÉC'!X63&gt;=75%),"SI","NO"))))</f>
        <v/>
      </c>
      <c r="P63" s="7" t="str">
        <f t="shared" si="2"/>
        <v/>
      </c>
      <c r="Q63" s="7" t="str">
        <f t="shared" si="3"/>
        <v/>
      </c>
      <c r="R63" s="7" t="str">
        <f t="shared" si="4"/>
        <v/>
      </c>
      <c r="S63" s="7" t="str">
        <f t="shared" si="5"/>
        <v/>
      </c>
      <c r="T63" s="175" t="str">
        <f>IF(ISBLANK('ÁREA MEJORA COMPETENCIAL'!R63),"",(IF('ÁREA MEJORA COMPETENCIAL'!X63=1,12,IF('ÁREA MEJORA COMPETENCIAL'!X63=2,24))))</f>
        <v/>
      </c>
      <c r="U63" s="173" t="str">
        <f>IF(ISBLANK('ÁREA MEJORA COMPETENCIAL'!R63),"",SUM('ÁREA MEJORA COMPETENCIAL'!CO63,'ÁREA ACOMPAÑAMIENTO INT TÉC'!U63,'ÁREA COMPLEMENTARIA'!BU63))</f>
        <v/>
      </c>
      <c r="V63" s="216" t="str">
        <f>IF(ISBLANK('ÁREA MEJORA COMPETENCIAL'!R63),"",IF('ÁREA COMPLEMENTARIA'!BU63="","NO PROCEDE",IF(I63=3,"",IF(OR(M63="SI",N63="SI",O63="SI"),"SI","NO"))))</f>
        <v/>
      </c>
      <c r="W63" s="7" t="str">
        <f>IF(ISBLANK('ÁREA MEJORA COMPETENCIAL'!R63),"",IF(OR(I63=3,V63="SI",R63="SI",S63="SI"),"SI","NO"))</f>
        <v/>
      </c>
      <c r="X63" s="9"/>
      <c r="Y63" s="6"/>
      <c r="Z63" s="6"/>
      <c r="AA63" s="6"/>
      <c r="AB63" s="6"/>
      <c r="AC63" s="6"/>
      <c r="AD63" s="6"/>
      <c r="AE63" s="6"/>
      <c r="AF63" s="6"/>
      <c r="AG63" s="6"/>
      <c r="AH63" s="6"/>
      <c r="AI63" s="464"/>
      <c r="AJ63" s="99"/>
    </row>
    <row r="64" spans="1:36" ht="18" customHeight="1" x14ac:dyDescent="0.3">
      <c r="A64" s="355" t="str">
        <f>IF(ISBLANK('ÁREA MEJORA COMPETENCIAL'!A64),"",'ÁREA MEJORA COMPETENCIAL'!A64:B64)</f>
        <v/>
      </c>
      <c r="B64" s="356"/>
      <c r="C64" s="181" t="str">
        <f>IF(ISBLANK('ÁREA MEJORA COMPETENCIAL'!C64),"",'ÁREA MEJORA COMPETENCIAL'!C64)</f>
        <v/>
      </c>
      <c r="D64" s="16" t="str">
        <f>IF(ISBLANK('ÁREA MEJORA COMPETENCIAL'!D64),"",'ÁREA MEJORA COMPETENCIAL'!D64)</f>
        <v/>
      </c>
      <c r="E64" s="76"/>
      <c r="F64" s="7" t="str">
        <f>IF(ISBLANK('ÁREA MEJORA COMPETENCIAL'!R64),"",IF('ÁREA MEJORA COMPETENCIAL'!CQ64="","",IF('ÁREA MEJORA COMPETENCIAL'!CQ64&gt;=0,"SI","NO")))</f>
        <v/>
      </c>
      <c r="G64" s="7" t="str">
        <f>IF(ISBLANK('ÁREA MEJORA COMPETENCIAL'!R64),"",IF('ÁREA MEJORA COMPETENCIAL'!CQ64="","",IF('ÁREA ACOMPAÑAMIENTO INT TÉC'!W64&gt;=0,"SI","NO")))</f>
        <v/>
      </c>
      <c r="H64" s="7" t="str">
        <f>IF(ISBLANK('ÁREA MEJORA COMPETENCIAL'!R64),"",IF('ÁREA MEJORA COMPETENCIAL'!CQ64="","",IF('ÁREA COMPLEMENTARIA'!BW64&gt;=0,"SI","NO")))</f>
        <v/>
      </c>
      <c r="I64" s="7" t="str">
        <f>IF('ÁREA MEJORA COMPETENCIAL'!CQ64="","",IF(ISBLANK('ÁREA MEJORA COMPETENCIAL'!R64),"",COUNTIF(F64:H64,"SI")))</f>
        <v/>
      </c>
      <c r="J64" s="7" t="str">
        <f>IF(ISBLANK('ÁREA MEJORA COMPETENCIAL'!R64),"",SUM('ÁREA MEJORA COMPETENCIAL'!CP64,'ÁREA ACOMPAÑAMIENTO INT TÉC'!V64,'ÁREA COMPLEMENTARIA'!BV64))</f>
        <v/>
      </c>
      <c r="K64" s="173" t="str">
        <f>IF(ISBLANK('ÁREA MEJORA COMPETENCIAL'!R64),"",(IF(T64=12,12,IF(T64=24,24,))))</f>
        <v/>
      </c>
      <c r="L64" s="174" t="str">
        <f>IF(ISBLANK('ÁREA MEJORA COMPETENCIAL'!R64),"",IF('ÁREA MEJORA COMPETENCIAL'!CO64="",(J64/K64),I64/3))</f>
        <v/>
      </c>
      <c r="M64" s="174" t="str">
        <f>IF(ISBLANK('ÁREA MEJORA COMPETENCIAL'!R64),"",IF('ÁREA MEJORA COMPETENCIAL'!CO64="","",(IF(AND(F64="NO",'ÁREA MEJORA COMPETENCIAL'!CR64&gt;=75%,'ÁREA ACOMPAÑAMIENTO INT TÉC'!X64&gt;=75%,'ÁREA COMPLEMENTARIA'!BX64&gt;=75%),"SI","NO"))))</f>
        <v/>
      </c>
      <c r="N64" s="174" t="str">
        <f>IF(ISBLANK('ÁREA MEJORA COMPETENCIAL'!R64),"",IF('ÁREA ACOMPAÑAMIENTO INT TÉC'!U64="","",(IF(AND(G64="NO",'ÁREA ACOMPAÑAMIENTO INT TÉC'!X64&gt;=75%,'ÁREA MEJORA COMPETENCIAL'!CR64&gt;=75%,'ÁREA COMPLEMENTARIA'!BX64&gt;=75%),"SI","NO"))))</f>
        <v/>
      </c>
      <c r="O64" s="174" t="str">
        <f>IF(ISBLANK('ÁREA MEJORA COMPETENCIAL'!R64),"",IF('ÁREA COMPLEMENTARIA'!BU64="","",(IF(AND(H64="NO",'ÁREA COMPLEMENTARIA'!BX64&gt;=75%,'ÁREA MEJORA COMPETENCIAL'!CR64&gt;=75%,'ÁREA ACOMPAÑAMIENTO INT TÉC'!X64&gt;=75%),"SI","NO"))))</f>
        <v/>
      </c>
      <c r="P64" s="7" t="str">
        <f t="shared" si="2"/>
        <v/>
      </c>
      <c r="Q64" s="7" t="str">
        <f t="shared" si="3"/>
        <v/>
      </c>
      <c r="R64" s="7" t="str">
        <f t="shared" si="4"/>
        <v/>
      </c>
      <c r="S64" s="7" t="str">
        <f t="shared" si="5"/>
        <v/>
      </c>
      <c r="T64" s="175" t="str">
        <f>IF(ISBLANK('ÁREA MEJORA COMPETENCIAL'!R64),"",(IF('ÁREA MEJORA COMPETENCIAL'!X64=1,12,IF('ÁREA MEJORA COMPETENCIAL'!X64=2,24))))</f>
        <v/>
      </c>
      <c r="U64" s="173" t="str">
        <f>IF(ISBLANK('ÁREA MEJORA COMPETENCIAL'!R64),"",SUM('ÁREA MEJORA COMPETENCIAL'!CO64,'ÁREA ACOMPAÑAMIENTO INT TÉC'!U64,'ÁREA COMPLEMENTARIA'!BU64))</f>
        <v/>
      </c>
      <c r="V64" s="216" t="str">
        <f>IF(ISBLANK('ÁREA MEJORA COMPETENCIAL'!R64),"",IF('ÁREA COMPLEMENTARIA'!BU64="","NO PROCEDE",IF(I64=3,"",IF(OR(M64="SI",N64="SI",O64="SI"),"SI","NO"))))</f>
        <v/>
      </c>
      <c r="W64" s="7" t="str">
        <f>IF(ISBLANK('ÁREA MEJORA COMPETENCIAL'!R64),"",IF(OR(I64=3,V64="SI",R64="SI",S64="SI"),"SI","NO"))</f>
        <v/>
      </c>
      <c r="X64" s="9"/>
      <c r="Y64" s="6"/>
      <c r="Z64" s="6"/>
      <c r="AA64" s="6"/>
      <c r="AB64" s="6"/>
      <c r="AC64" s="6"/>
      <c r="AD64" s="6"/>
      <c r="AE64" s="6"/>
      <c r="AF64" s="6"/>
      <c r="AG64" s="6"/>
      <c r="AH64" s="6"/>
      <c r="AI64" s="464"/>
      <c r="AJ64" s="99"/>
    </row>
    <row r="65" spans="1:36" ht="18" customHeight="1" x14ac:dyDescent="0.3">
      <c r="A65" s="355" t="str">
        <f>IF(ISBLANK('ÁREA MEJORA COMPETENCIAL'!A65),"",'ÁREA MEJORA COMPETENCIAL'!A65:B65)</f>
        <v/>
      </c>
      <c r="B65" s="356"/>
      <c r="C65" s="181" t="str">
        <f>IF(ISBLANK('ÁREA MEJORA COMPETENCIAL'!C65),"",'ÁREA MEJORA COMPETENCIAL'!C65)</f>
        <v/>
      </c>
      <c r="D65" s="16" t="str">
        <f>IF(ISBLANK('ÁREA MEJORA COMPETENCIAL'!D65),"",'ÁREA MEJORA COMPETENCIAL'!D65)</f>
        <v/>
      </c>
      <c r="E65" s="76"/>
      <c r="F65" s="7" t="str">
        <f>IF(ISBLANK('ÁREA MEJORA COMPETENCIAL'!R65),"",IF('ÁREA MEJORA COMPETENCIAL'!CQ65="","",IF('ÁREA MEJORA COMPETENCIAL'!CQ65&gt;=0,"SI","NO")))</f>
        <v/>
      </c>
      <c r="G65" s="7" t="str">
        <f>IF(ISBLANK('ÁREA MEJORA COMPETENCIAL'!R65),"",IF('ÁREA MEJORA COMPETENCIAL'!CQ65="","",IF('ÁREA ACOMPAÑAMIENTO INT TÉC'!W65&gt;=0,"SI","NO")))</f>
        <v/>
      </c>
      <c r="H65" s="7" t="str">
        <f>IF(ISBLANK('ÁREA MEJORA COMPETENCIAL'!R65),"",IF('ÁREA MEJORA COMPETENCIAL'!CQ65="","",IF('ÁREA COMPLEMENTARIA'!BW65&gt;=0,"SI","NO")))</f>
        <v/>
      </c>
      <c r="I65" s="7" t="str">
        <f>IF('ÁREA MEJORA COMPETENCIAL'!CQ65="","",IF(ISBLANK('ÁREA MEJORA COMPETENCIAL'!R65),"",COUNTIF(F65:H65,"SI")))</f>
        <v/>
      </c>
      <c r="J65" s="7" t="str">
        <f>IF(ISBLANK('ÁREA MEJORA COMPETENCIAL'!R65),"",SUM('ÁREA MEJORA COMPETENCIAL'!CP65,'ÁREA ACOMPAÑAMIENTO INT TÉC'!V65,'ÁREA COMPLEMENTARIA'!BV65))</f>
        <v/>
      </c>
      <c r="K65" s="173" t="str">
        <f>IF(ISBLANK('ÁREA MEJORA COMPETENCIAL'!R65),"",(IF(T65=12,12,IF(T65=24,24,))))</f>
        <v/>
      </c>
      <c r="L65" s="174" t="str">
        <f>IF(ISBLANK('ÁREA MEJORA COMPETENCIAL'!R65),"",IF('ÁREA MEJORA COMPETENCIAL'!CO65="",(J65/K65),I65/3))</f>
        <v/>
      </c>
      <c r="M65" s="174" t="str">
        <f>IF(ISBLANK('ÁREA MEJORA COMPETENCIAL'!R65),"",IF('ÁREA MEJORA COMPETENCIAL'!CO65="","",(IF(AND(F65="NO",'ÁREA MEJORA COMPETENCIAL'!CR65&gt;=75%,'ÁREA ACOMPAÑAMIENTO INT TÉC'!X65&gt;=75%,'ÁREA COMPLEMENTARIA'!BX65&gt;=75%),"SI","NO"))))</f>
        <v/>
      </c>
      <c r="N65" s="174" t="str">
        <f>IF(ISBLANK('ÁREA MEJORA COMPETENCIAL'!R65),"",IF('ÁREA ACOMPAÑAMIENTO INT TÉC'!U65="","",(IF(AND(G65="NO",'ÁREA ACOMPAÑAMIENTO INT TÉC'!X65&gt;=75%,'ÁREA MEJORA COMPETENCIAL'!CR65&gt;=75%,'ÁREA COMPLEMENTARIA'!BX65&gt;=75%),"SI","NO"))))</f>
        <v/>
      </c>
      <c r="O65" s="174" t="str">
        <f>IF(ISBLANK('ÁREA MEJORA COMPETENCIAL'!R65),"",IF('ÁREA COMPLEMENTARIA'!BU65="","",(IF(AND(H65="NO",'ÁREA COMPLEMENTARIA'!BX65&gt;=75%,'ÁREA MEJORA COMPETENCIAL'!CR65&gt;=75%,'ÁREA ACOMPAÑAMIENTO INT TÉC'!X65&gt;=75%),"SI","NO"))))</f>
        <v/>
      </c>
      <c r="P65" s="7" t="str">
        <f t="shared" si="2"/>
        <v/>
      </c>
      <c r="Q65" s="7" t="str">
        <f t="shared" si="3"/>
        <v/>
      </c>
      <c r="R65" s="7" t="str">
        <f t="shared" si="4"/>
        <v/>
      </c>
      <c r="S65" s="7" t="str">
        <f t="shared" si="5"/>
        <v/>
      </c>
      <c r="T65" s="175" t="str">
        <f>IF(ISBLANK('ÁREA MEJORA COMPETENCIAL'!R65),"",(IF('ÁREA MEJORA COMPETENCIAL'!X65=1,12,IF('ÁREA MEJORA COMPETENCIAL'!X65=2,24))))</f>
        <v/>
      </c>
      <c r="U65" s="173" t="str">
        <f>IF(ISBLANK('ÁREA MEJORA COMPETENCIAL'!R65),"",SUM('ÁREA MEJORA COMPETENCIAL'!CO65,'ÁREA ACOMPAÑAMIENTO INT TÉC'!U65,'ÁREA COMPLEMENTARIA'!BU65))</f>
        <v/>
      </c>
      <c r="V65" s="216" t="str">
        <f>IF(ISBLANK('ÁREA MEJORA COMPETENCIAL'!R65),"",IF('ÁREA COMPLEMENTARIA'!BU65="","NO PROCEDE",IF(I65=3,"",IF(OR(M65="SI",N65="SI",O65="SI"),"SI","NO"))))</f>
        <v/>
      </c>
      <c r="W65" s="7" t="str">
        <f>IF(ISBLANK('ÁREA MEJORA COMPETENCIAL'!R65),"",IF(OR(I65=3,V65="SI",R65="SI",S65="SI"),"SI","NO"))</f>
        <v/>
      </c>
      <c r="X65" s="9"/>
      <c r="Y65" s="6"/>
      <c r="Z65" s="6"/>
      <c r="AA65" s="6"/>
      <c r="AB65" s="6"/>
      <c r="AC65" s="6"/>
      <c r="AD65" s="6"/>
      <c r="AE65" s="6"/>
      <c r="AF65" s="6"/>
      <c r="AG65" s="6"/>
      <c r="AH65" s="6"/>
      <c r="AI65" s="464"/>
      <c r="AJ65" s="99"/>
    </row>
    <row r="66" spans="1:36" ht="18" customHeight="1" x14ac:dyDescent="0.3">
      <c r="A66" s="355" t="str">
        <f>IF(ISBLANK('ÁREA MEJORA COMPETENCIAL'!A66),"",'ÁREA MEJORA COMPETENCIAL'!A66:B66)</f>
        <v/>
      </c>
      <c r="B66" s="356"/>
      <c r="C66" s="181" t="str">
        <f>IF(ISBLANK('ÁREA MEJORA COMPETENCIAL'!C66),"",'ÁREA MEJORA COMPETENCIAL'!C66)</f>
        <v/>
      </c>
      <c r="D66" s="16" t="str">
        <f>IF(ISBLANK('ÁREA MEJORA COMPETENCIAL'!D66),"",'ÁREA MEJORA COMPETENCIAL'!D66)</f>
        <v/>
      </c>
      <c r="E66" s="76"/>
      <c r="F66" s="7" t="str">
        <f>IF(ISBLANK('ÁREA MEJORA COMPETENCIAL'!R66),"",IF('ÁREA MEJORA COMPETENCIAL'!CQ66="","",IF('ÁREA MEJORA COMPETENCIAL'!CQ66&gt;=0,"SI","NO")))</f>
        <v/>
      </c>
      <c r="G66" s="7" t="str">
        <f>IF(ISBLANK('ÁREA MEJORA COMPETENCIAL'!R66),"",IF('ÁREA MEJORA COMPETENCIAL'!CQ66="","",IF('ÁREA ACOMPAÑAMIENTO INT TÉC'!W66&gt;=0,"SI","NO")))</f>
        <v/>
      </c>
      <c r="H66" s="7" t="str">
        <f>IF(ISBLANK('ÁREA MEJORA COMPETENCIAL'!R66),"",IF('ÁREA MEJORA COMPETENCIAL'!CQ66="","",IF('ÁREA COMPLEMENTARIA'!BW66&gt;=0,"SI","NO")))</f>
        <v/>
      </c>
      <c r="I66" s="7" t="str">
        <f>IF('ÁREA MEJORA COMPETENCIAL'!CQ66="","",IF(ISBLANK('ÁREA MEJORA COMPETENCIAL'!R66),"",COUNTIF(F66:H66,"SI")))</f>
        <v/>
      </c>
      <c r="J66" s="7" t="str">
        <f>IF(ISBLANK('ÁREA MEJORA COMPETENCIAL'!R66),"",SUM('ÁREA MEJORA COMPETENCIAL'!CP66,'ÁREA ACOMPAÑAMIENTO INT TÉC'!V66,'ÁREA COMPLEMENTARIA'!BV66))</f>
        <v/>
      </c>
      <c r="K66" s="173" t="str">
        <f>IF(ISBLANK('ÁREA MEJORA COMPETENCIAL'!R66),"",(IF(T66=12,12,IF(T66=24,24,))))</f>
        <v/>
      </c>
      <c r="L66" s="174" t="str">
        <f>IF(ISBLANK('ÁREA MEJORA COMPETENCIAL'!R66),"",IF('ÁREA MEJORA COMPETENCIAL'!CO66="",(J66/K66),I66/3))</f>
        <v/>
      </c>
      <c r="M66" s="174" t="str">
        <f>IF(ISBLANK('ÁREA MEJORA COMPETENCIAL'!R66),"",IF('ÁREA MEJORA COMPETENCIAL'!CO66="","",(IF(AND(F66="NO",'ÁREA MEJORA COMPETENCIAL'!CR66&gt;=75%,'ÁREA ACOMPAÑAMIENTO INT TÉC'!X66&gt;=75%,'ÁREA COMPLEMENTARIA'!BX66&gt;=75%),"SI","NO"))))</f>
        <v/>
      </c>
      <c r="N66" s="174" t="str">
        <f>IF(ISBLANK('ÁREA MEJORA COMPETENCIAL'!R66),"",IF('ÁREA ACOMPAÑAMIENTO INT TÉC'!U66="","",(IF(AND(G66="NO",'ÁREA ACOMPAÑAMIENTO INT TÉC'!X66&gt;=75%,'ÁREA MEJORA COMPETENCIAL'!CR66&gt;=75%,'ÁREA COMPLEMENTARIA'!BX66&gt;=75%),"SI","NO"))))</f>
        <v/>
      </c>
      <c r="O66" s="174" t="str">
        <f>IF(ISBLANK('ÁREA MEJORA COMPETENCIAL'!R66),"",IF('ÁREA COMPLEMENTARIA'!BU66="","",(IF(AND(H66="NO",'ÁREA COMPLEMENTARIA'!BX66&gt;=75%,'ÁREA MEJORA COMPETENCIAL'!CR66&gt;=75%,'ÁREA ACOMPAÑAMIENTO INT TÉC'!X66&gt;=75%),"SI","NO"))))</f>
        <v/>
      </c>
      <c r="P66" s="7" t="str">
        <f t="shared" si="2"/>
        <v/>
      </c>
      <c r="Q66" s="7" t="str">
        <f t="shared" si="3"/>
        <v/>
      </c>
      <c r="R66" s="7" t="str">
        <f t="shared" si="4"/>
        <v/>
      </c>
      <c r="S66" s="7" t="str">
        <f t="shared" si="5"/>
        <v/>
      </c>
      <c r="T66" s="175" t="str">
        <f>IF(ISBLANK('ÁREA MEJORA COMPETENCIAL'!R66),"",(IF('ÁREA MEJORA COMPETENCIAL'!X66=1,12,IF('ÁREA MEJORA COMPETENCIAL'!X66=2,24))))</f>
        <v/>
      </c>
      <c r="U66" s="173" t="str">
        <f>IF(ISBLANK('ÁREA MEJORA COMPETENCIAL'!R66),"",SUM('ÁREA MEJORA COMPETENCIAL'!CO66,'ÁREA ACOMPAÑAMIENTO INT TÉC'!U66,'ÁREA COMPLEMENTARIA'!BU66))</f>
        <v/>
      </c>
      <c r="V66" s="216" t="str">
        <f>IF(ISBLANK('ÁREA MEJORA COMPETENCIAL'!R66),"",IF('ÁREA COMPLEMENTARIA'!BU66="","NO PROCEDE",IF(I66=3,"",IF(OR(M66="SI",N66="SI",O66="SI"),"SI","NO"))))</f>
        <v/>
      </c>
      <c r="W66" s="7" t="str">
        <f>IF(ISBLANK('ÁREA MEJORA COMPETENCIAL'!R66),"",IF(OR(I66=3,V66="SI",R66="SI",S66="SI"),"SI","NO"))</f>
        <v/>
      </c>
      <c r="X66" s="9"/>
      <c r="Y66" s="6"/>
      <c r="Z66" s="6"/>
      <c r="AA66" s="6"/>
      <c r="AB66" s="6"/>
      <c r="AC66" s="6"/>
      <c r="AD66" s="6"/>
      <c r="AE66" s="6"/>
      <c r="AF66" s="6"/>
      <c r="AG66" s="6"/>
      <c r="AH66" s="6"/>
      <c r="AI66" s="464"/>
      <c r="AJ66" s="99"/>
    </row>
    <row r="67" spans="1:36" ht="18" customHeight="1" x14ac:dyDescent="0.3">
      <c r="A67" s="355" t="str">
        <f>IF(ISBLANK('ÁREA MEJORA COMPETENCIAL'!A67),"",'ÁREA MEJORA COMPETENCIAL'!A67:B67)</f>
        <v/>
      </c>
      <c r="B67" s="356"/>
      <c r="C67" s="181" t="str">
        <f>IF(ISBLANK('ÁREA MEJORA COMPETENCIAL'!C67),"",'ÁREA MEJORA COMPETENCIAL'!C67)</f>
        <v/>
      </c>
      <c r="D67" s="16" t="str">
        <f>IF(ISBLANK('ÁREA MEJORA COMPETENCIAL'!D67),"",'ÁREA MEJORA COMPETENCIAL'!D67)</f>
        <v/>
      </c>
      <c r="E67" s="76"/>
      <c r="F67" s="7" t="str">
        <f>IF(ISBLANK('ÁREA MEJORA COMPETENCIAL'!R67),"",IF('ÁREA MEJORA COMPETENCIAL'!CQ67="","",IF('ÁREA MEJORA COMPETENCIAL'!CQ67&gt;=0,"SI","NO")))</f>
        <v/>
      </c>
      <c r="G67" s="7" t="str">
        <f>IF(ISBLANK('ÁREA MEJORA COMPETENCIAL'!R67),"",IF('ÁREA MEJORA COMPETENCIAL'!CQ67="","",IF('ÁREA ACOMPAÑAMIENTO INT TÉC'!W67&gt;=0,"SI","NO")))</f>
        <v/>
      </c>
      <c r="H67" s="7" t="str">
        <f>IF(ISBLANK('ÁREA MEJORA COMPETENCIAL'!R67),"",IF('ÁREA MEJORA COMPETENCIAL'!CQ67="","",IF('ÁREA COMPLEMENTARIA'!BW67&gt;=0,"SI","NO")))</f>
        <v/>
      </c>
      <c r="I67" s="7" t="str">
        <f>IF('ÁREA MEJORA COMPETENCIAL'!CQ67="","",IF(ISBLANK('ÁREA MEJORA COMPETENCIAL'!R67),"",COUNTIF(F67:H67,"SI")))</f>
        <v/>
      </c>
      <c r="J67" s="7" t="str">
        <f>IF(ISBLANK('ÁREA MEJORA COMPETENCIAL'!R67),"",SUM('ÁREA MEJORA COMPETENCIAL'!CP67,'ÁREA ACOMPAÑAMIENTO INT TÉC'!V67,'ÁREA COMPLEMENTARIA'!BV67))</f>
        <v/>
      </c>
      <c r="K67" s="173" t="str">
        <f>IF(ISBLANK('ÁREA MEJORA COMPETENCIAL'!R67),"",(IF(T67=12,12,IF(T67=24,24,))))</f>
        <v/>
      </c>
      <c r="L67" s="174" t="str">
        <f>IF(ISBLANK('ÁREA MEJORA COMPETENCIAL'!R67),"",IF('ÁREA MEJORA COMPETENCIAL'!CO67="",(J67/K67),I67/3))</f>
        <v/>
      </c>
      <c r="M67" s="174" t="str">
        <f>IF(ISBLANK('ÁREA MEJORA COMPETENCIAL'!R67),"",IF('ÁREA MEJORA COMPETENCIAL'!CO67="","",(IF(AND(F67="NO",'ÁREA MEJORA COMPETENCIAL'!CR67&gt;=75%,'ÁREA ACOMPAÑAMIENTO INT TÉC'!X67&gt;=75%,'ÁREA COMPLEMENTARIA'!BX67&gt;=75%),"SI","NO"))))</f>
        <v/>
      </c>
      <c r="N67" s="174" t="str">
        <f>IF(ISBLANK('ÁREA MEJORA COMPETENCIAL'!R67),"",IF('ÁREA ACOMPAÑAMIENTO INT TÉC'!U67="","",(IF(AND(G67="NO",'ÁREA ACOMPAÑAMIENTO INT TÉC'!X67&gt;=75%,'ÁREA MEJORA COMPETENCIAL'!CR67&gt;=75%,'ÁREA COMPLEMENTARIA'!BX67&gt;=75%),"SI","NO"))))</f>
        <v/>
      </c>
      <c r="O67" s="174" t="str">
        <f>IF(ISBLANK('ÁREA MEJORA COMPETENCIAL'!R67),"",IF('ÁREA COMPLEMENTARIA'!BU67="","",(IF(AND(H67="NO",'ÁREA COMPLEMENTARIA'!BX67&gt;=75%,'ÁREA MEJORA COMPETENCIAL'!CR67&gt;=75%,'ÁREA ACOMPAÑAMIENTO INT TÉC'!X67&gt;=75%),"SI","NO"))))</f>
        <v/>
      </c>
      <c r="P67" s="7" t="str">
        <f t="shared" si="2"/>
        <v/>
      </c>
      <c r="Q67" s="7" t="str">
        <f t="shared" si="3"/>
        <v/>
      </c>
      <c r="R67" s="7" t="str">
        <f t="shared" si="4"/>
        <v/>
      </c>
      <c r="S67" s="7" t="str">
        <f t="shared" si="5"/>
        <v/>
      </c>
      <c r="T67" s="175" t="str">
        <f>IF(ISBLANK('ÁREA MEJORA COMPETENCIAL'!R67),"",(IF('ÁREA MEJORA COMPETENCIAL'!X67=1,12,IF('ÁREA MEJORA COMPETENCIAL'!X67=2,24))))</f>
        <v/>
      </c>
      <c r="U67" s="173" t="str">
        <f>IF(ISBLANK('ÁREA MEJORA COMPETENCIAL'!R67),"",SUM('ÁREA MEJORA COMPETENCIAL'!CO67,'ÁREA ACOMPAÑAMIENTO INT TÉC'!U67,'ÁREA COMPLEMENTARIA'!BU67))</f>
        <v/>
      </c>
      <c r="V67" s="216" t="str">
        <f>IF(ISBLANK('ÁREA MEJORA COMPETENCIAL'!R67),"",IF('ÁREA COMPLEMENTARIA'!BU67="","NO PROCEDE",IF(I67=3,"",IF(OR(M67="SI",N67="SI",O67="SI"),"SI","NO"))))</f>
        <v/>
      </c>
      <c r="W67" s="7" t="str">
        <f>IF(ISBLANK('ÁREA MEJORA COMPETENCIAL'!R67),"",IF(OR(I67=3,V67="SI",R67="SI",S67="SI"),"SI","NO"))</f>
        <v/>
      </c>
      <c r="X67" s="9"/>
      <c r="Y67" s="6"/>
      <c r="Z67" s="6"/>
      <c r="AA67" s="6"/>
      <c r="AB67" s="6"/>
      <c r="AC67" s="6"/>
      <c r="AD67" s="6"/>
      <c r="AE67" s="6"/>
      <c r="AF67" s="6"/>
      <c r="AG67" s="6"/>
      <c r="AH67" s="6"/>
      <c r="AI67" s="464"/>
      <c r="AJ67" s="99"/>
    </row>
    <row r="68" spans="1:36" ht="18" customHeight="1" x14ac:dyDescent="0.3">
      <c r="A68" s="355" t="str">
        <f>IF(ISBLANK('ÁREA MEJORA COMPETENCIAL'!A68),"",'ÁREA MEJORA COMPETENCIAL'!A68:B68)</f>
        <v/>
      </c>
      <c r="B68" s="356"/>
      <c r="C68" s="181" t="str">
        <f>IF(ISBLANK('ÁREA MEJORA COMPETENCIAL'!C68),"",'ÁREA MEJORA COMPETENCIAL'!C68)</f>
        <v/>
      </c>
      <c r="D68" s="16" t="str">
        <f>IF(ISBLANK('ÁREA MEJORA COMPETENCIAL'!D68),"",'ÁREA MEJORA COMPETENCIAL'!D68)</f>
        <v/>
      </c>
      <c r="E68" s="76"/>
      <c r="F68" s="7" t="str">
        <f>IF(ISBLANK('ÁREA MEJORA COMPETENCIAL'!R68),"",IF('ÁREA MEJORA COMPETENCIAL'!CQ68="","",IF('ÁREA MEJORA COMPETENCIAL'!CQ68&gt;=0,"SI","NO")))</f>
        <v/>
      </c>
      <c r="G68" s="7" t="str">
        <f>IF(ISBLANK('ÁREA MEJORA COMPETENCIAL'!R68),"",IF('ÁREA MEJORA COMPETENCIAL'!CQ68="","",IF('ÁREA ACOMPAÑAMIENTO INT TÉC'!W68&gt;=0,"SI","NO")))</f>
        <v/>
      </c>
      <c r="H68" s="7" t="str">
        <f>IF(ISBLANK('ÁREA MEJORA COMPETENCIAL'!R68),"",IF('ÁREA MEJORA COMPETENCIAL'!CQ68="","",IF('ÁREA COMPLEMENTARIA'!BW68&gt;=0,"SI","NO")))</f>
        <v/>
      </c>
      <c r="I68" s="7" t="str">
        <f>IF('ÁREA MEJORA COMPETENCIAL'!CQ68="","",IF(ISBLANK('ÁREA MEJORA COMPETENCIAL'!R68),"",COUNTIF(F68:H68,"SI")))</f>
        <v/>
      </c>
      <c r="J68" s="7" t="str">
        <f>IF(ISBLANK('ÁREA MEJORA COMPETENCIAL'!R68),"",SUM('ÁREA MEJORA COMPETENCIAL'!CP68,'ÁREA ACOMPAÑAMIENTO INT TÉC'!V68,'ÁREA COMPLEMENTARIA'!BV68))</f>
        <v/>
      </c>
      <c r="K68" s="173" t="str">
        <f>IF(ISBLANK('ÁREA MEJORA COMPETENCIAL'!R68),"",(IF(T68=12,12,IF(T68=24,24,))))</f>
        <v/>
      </c>
      <c r="L68" s="174" t="str">
        <f>IF(ISBLANK('ÁREA MEJORA COMPETENCIAL'!R68),"",IF('ÁREA MEJORA COMPETENCIAL'!CO68="",(J68/K68),I68/3))</f>
        <v/>
      </c>
      <c r="M68" s="174" t="str">
        <f>IF(ISBLANK('ÁREA MEJORA COMPETENCIAL'!R68),"",IF('ÁREA MEJORA COMPETENCIAL'!CO68="","",(IF(AND(F68="NO",'ÁREA MEJORA COMPETENCIAL'!CR68&gt;=75%,'ÁREA ACOMPAÑAMIENTO INT TÉC'!X68&gt;=75%,'ÁREA COMPLEMENTARIA'!BX68&gt;=75%),"SI","NO"))))</f>
        <v/>
      </c>
      <c r="N68" s="174" t="str">
        <f>IF(ISBLANK('ÁREA MEJORA COMPETENCIAL'!R68),"",IF('ÁREA ACOMPAÑAMIENTO INT TÉC'!U68="","",(IF(AND(G68="NO",'ÁREA ACOMPAÑAMIENTO INT TÉC'!X68&gt;=75%,'ÁREA MEJORA COMPETENCIAL'!CR68&gt;=75%,'ÁREA COMPLEMENTARIA'!BX68&gt;=75%),"SI","NO"))))</f>
        <v/>
      </c>
      <c r="O68" s="174" t="str">
        <f>IF(ISBLANK('ÁREA MEJORA COMPETENCIAL'!R68),"",IF('ÁREA COMPLEMENTARIA'!BU68="","",(IF(AND(H68="NO",'ÁREA COMPLEMENTARIA'!BX68&gt;=75%,'ÁREA MEJORA COMPETENCIAL'!CR68&gt;=75%,'ÁREA ACOMPAÑAMIENTO INT TÉC'!X68&gt;=75%),"SI","NO"))))</f>
        <v/>
      </c>
      <c r="P68" s="7" t="str">
        <f t="shared" si="2"/>
        <v/>
      </c>
      <c r="Q68" s="7" t="str">
        <f t="shared" si="3"/>
        <v/>
      </c>
      <c r="R68" s="7" t="str">
        <f t="shared" si="4"/>
        <v/>
      </c>
      <c r="S68" s="7" t="str">
        <f t="shared" si="5"/>
        <v/>
      </c>
      <c r="T68" s="175" t="str">
        <f>IF(ISBLANK('ÁREA MEJORA COMPETENCIAL'!R68),"",(IF('ÁREA MEJORA COMPETENCIAL'!X68=1,12,IF('ÁREA MEJORA COMPETENCIAL'!X68=2,24))))</f>
        <v/>
      </c>
      <c r="U68" s="173" t="str">
        <f>IF(ISBLANK('ÁREA MEJORA COMPETENCIAL'!R68),"",SUM('ÁREA MEJORA COMPETENCIAL'!CO68,'ÁREA ACOMPAÑAMIENTO INT TÉC'!U68,'ÁREA COMPLEMENTARIA'!BU68))</f>
        <v/>
      </c>
      <c r="V68" s="216" t="str">
        <f>IF(ISBLANK('ÁREA MEJORA COMPETENCIAL'!R68),"",IF('ÁREA COMPLEMENTARIA'!BU68="","NO PROCEDE",IF(I68=3,"",IF(OR(M68="SI",N68="SI",O68="SI"),"SI","NO"))))</f>
        <v/>
      </c>
      <c r="W68" s="7" t="str">
        <f>IF(ISBLANK('ÁREA MEJORA COMPETENCIAL'!R68),"",IF(OR(I68=3,V68="SI",R68="SI",S68="SI"),"SI","NO"))</f>
        <v/>
      </c>
      <c r="X68" s="9"/>
      <c r="Y68" s="6"/>
      <c r="Z68" s="6"/>
      <c r="AA68" s="6"/>
      <c r="AB68" s="6"/>
      <c r="AC68" s="6"/>
      <c r="AD68" s="6"/>
      <c r="AE68" s="6"/>
      <c r="AF68" s="6"/>
      <c r="AG68" s="6"/>
      <c r="AH68" s="6"/>
      <c r="AI68" s="464"/>
      <c r="AJ68" s="99"/>
    </row>
    <row r="69" spans="1:36" ht="18" customHeight="1" x14ac:dyDescent="0.3">
      <c r="A69" s="355" t="str">
        <f>IF(ISBLANK('ÁREA MEJORA COMPETENCIAL'!A69),"",'ÁREA MEJORA COMPETENCIAL'!A69:B69)</f>
        <v/>
      </c>
      <c r="B69" s="356"/>
      <c r="C69" s="181" t="str">
        <f>IF(ISBLANK('ÁREA MEJORA COMPETENCIAL'!C69),"",'ÁREA MEJORA COMPETENCIAL'!C69)</f>
        <v/>
      </c>
      <c r="D69" s="16" t="str">
        <f>IF(ISBLANK('ÁREA MEJORA COMPETENCIAL'!D69),"",'ÁREA MEJORA COMPETENCIAL'!D69)</f>
        <v/>
      </c>
      <c r="E69" s="76"/>
      <c r="F69" s="7" t="str">
        <f>IF(ISBLANK('ÁREA MEJORA COMPETENCIAL'!R69),"",IF('ÁREA MEJORA COMPETENCIAL'!CQ69="","",IF('ÁREA MEJORA COMPETENCIAL'!CQ69&gt;=0,"SI","NO")))</f>
        <v/>
      </c>
      <c r="G69" s="7" t="str">
        <f>IF(ISBLANK('ÁREA MEJORA COMPETENCIAL'!R69),"",IF('ÁREA MEJORA COMPETENCIAL'!CQ69="","",IF('ÁREA ACOMPAÑAMIENTO INT TÉC'!W69&gt;=0,"SI","NO")))</f>
        <v/>
      </c>
      <c r="H69" s="7" t="str">
        <f>IF(ISBLANK('ÁREA MEJORA COMPETENCIAL'!R69),"",IF('ÁREA MEJORA COMPETENCIAL'!CQ69="","",IF('ÁREA COMPLEMENTARIA'!BW69&gt;=0,"SI","NO")))</f>
        <v/>
      </c>
      <c r="I69" s="7" t="str">
        <f>IF('ÁREA MEJORA COMPETENCIAL'!CQ69="","",IF(ISBLANK('ÁREA MEJORA COMPETENCIAL'!R69),"",COUNTIF(F69:H69,"SI")))</f>
        <v/>
      </c>
      <c r="J69" s="7" t="str">
        <f>IF(ISBLANK('ÁREA MEJORA COMPETENCIAL'!R69),"",SUM('ÁREA MEJORA COMPETENCIAL'!CP69,'ÁREA ACOMPAÑAMIENTO INT TÉC'!V69,'ÁREA COMPLEMENTARIA'!BV69))</f>
        <v/>
      </c>
      <c r="K69" s="173" t="str">
        <f>IF(ISBLANK('ÁREA MEJORA COMPETENCIAL'!R69),"",(IF(T69=12,12,IF(T69=24,24,))))</f>
        <v/>
      </c>
      <c r="L69" s="174" t="str">
        <f>IF(ISBLANK('ÁREA MEJORA COMPETENCIAL'!R69),"",IF('ÁREA MEJORA COMPETENCIAL'!CO69="",(J69/K69),I69/3))</f>
        <v/>
      </c>
      <c r="M69" s="174" t="str">
        <f>IF(ISBLANK('ÁREA MEJORA COMPETENCIAL'!R69),"",IF('ÁREA MEJORA COMPETENCIAL'!CO69="","",(IF(AND(F69="NO",'ÁREA MEJORA COMPETENCIAL'!CR69&gt;=75%,'ÁREA ACOMPAÑAMIENTO INT TÉC'!X69&gt;=75%,'ÁREA COMPLEMENTARIA'!BX69&gt;=75%),"SI","NO"))))</f>
        <v/>
      </c>
      <c r="N69" s="174" t="str">
        <f>IF(ISBLANK('ÁREA MEJORA COMPETENCIAL'!R69),"",IF('ÁREA ACOMPAÑAMIENTO INT TÉC'!U69="","",(IF(AND(G69="NO",'ÁREA ACOMPAÑAMIENTO INT TÉC'!X69&gt;=75%,'ÁREA MEJORA COMPETENCIAL'!CR69&gt;=75%,'ÁREA COMPLEMENTARIA'!BX69&gt;=75%),"SI","NO"))))</f>
        <v/>
      </c>
      <c r="O69" s="174" t="str">
        <f>IF(ISBLANK('ÁREA MEJORA COMPETENCIAL'!R69),"",IF('ÁREA COMPLEMENTARIA'!BU69="","",(IF(AND(H69="NO",'ÁREA COMPLEMENTARIA'!BX69&gt;=75%,'ÁREA MEJORA COMPETENCIAL'!CR69&gt;=75%,'ÁREA ACOMPAÑAMIENTO INT TÉC'!X69&gt;=75%),"SI","NO"))))</f>
        <v/>
      </c>
      <c r="P69" s="7" t="str">
        <f t="shared" si="2"/>
        <v/>
      </c>
      <c r="Q69" s="7" t="str">
        <f t="shared" si="3"/>
        <v/>
      </c>
      <c r="R69" s="7" t="str">
        <f t="shared" si="4"/>
        <v/>
      </c>
      <c r="S69" s="7" t="str">
        <f t="shared" si="5"/>
        <v/>
      </c>
      <c r="T69" s="175" t="str">
        <f>IF(ISBLANK('ÁREA MEJORA COMPETENCIAL'!R69),"",(IF('ÁREA MEJORA COMPETENCIAL'!X69=1,12,IF('ÁREA MEJORA COMPETENCIAL'!X69=2,24))))</f>
        <v/>
      </c>
      <c r="U69" s="173" t="str">
        <f>IF(ISBLANK('ÁREA MEJORA COMPETENCIAL'!R69),"",SUM('ÁREA MEJORA COMPETENCIAL'!CO69,'ÁREA ACOMPAÑAMIENTO INT TÉC'!U69,'ÁREA COMPLEMENTARIA'!BU69))</f>
        <v/>
      </c>
      <c r="V69" s="216" t="str">
        <f>IF(ISBLANK('ÁREA MEJORA COMPETENCIAL'!R69),"",IF('ÁREA COMPLEMENTARIA'!BU69="","NO PROCEDE",IF(I69=3,"",IF(OR(M69="SI",N69="SI",O69="SI"),"SI","NO"))))</f>
        <v/>
      </c>
      <c r="W69" s="7" t="str">
        <f>IF(ISBLANK('ÁREA MEJORA COMPETENCIAL'!R69),"",IF(OR(I69=3,V69="SI",R69="SI",S69="SI"),"SI","NO"))</f>
        <v/>
      </c>
      <c r="X69" s="9"/>
      <c r="Y69" s="6"/>
      <c r="Z69" s="6"/>
      <c r="AA69" s="6"/>
      <c r="AB69" s="6"/>
      <c r="AC69" s="6"/>
      <c r="AD69" s="6"/>
      <c r="AE69" s="6"/>
      <c r="AF69" s="6"/>
      <c r="AG69" s="6"/>
      <c r="AH69" s="6"/>
      <c r="AI69" s="464"/>
      <c r="AJ69" s="99"/>
    </row>
    <row r="70" spans="1:36" s="99" customFormat="1" ht="18" customHeight="1" x14ac:dyDescent="0.3">
      <c r="A70" s="355" t="str">
        <f>IF(ISBLANK('ÁREA MEJORA COMPETENCIAL'!A70),"",'ÁREA MEJORA COMPETENCIAL'!A70:B70)</f>
        <v/>
      </c>
      <c r="B70" s="356"/>
      <c r="C70" s="181" t="str">
        <f>IF(ISBLANK('ÁREA MEJORA COMPETENCIAL'!C70),"",'ÁREA MEJORA COMPETENCIAL'!C70)</f>
        <v/>
      </c>
      <c r="D70" s="16" t="str">
        <f>IF(ISBLANK('ÁREA MEJORA COMPETENCIAL'!D70),"",'ÁREA MEJORA COMPETENCIAL'!D70)</f>
        <v/>
      </c>
      <c r="E70" s="76"/>
      <c r="F70" s="7" t="str">
        <f>IF(ISBLANK('ÁREA MEJORA COMPETENCIAL'!R70),"",IF('ÁREA MEJORA COMPETENCIAL'!CQ70="","",IF('ÁREA MEJORA COMPETENCIAL'!CQ70&gt;=0,"SI","NO")))</f>
        <v/>
      </c>
      <c r="G70" s="7" t="str">
        <f>IF(ISBLANK('ÁREA MEJORA COMPETENCIAL'!R70),"",IF('ÁREA MEJORA COMPETENCIAL'!CQ70="","",IF('ÁREA ACOMPAÑAMIENTO INT TÉC'!W70&gt;=0,"SI","NO")))</f>
        <v/>
      </c>
      <c r="H70" s="7" t="str">
        <f>IF(ISBLANK('ÁREA MEJORA COMPETENCIAL'!R70),"",IF('ÁREA MEJORA COMPETENCIAL'!CQ70="","",IF('ÁREA COMPLEMENTARIA'!BW70&gt;=0,"SI","NO")))</f>
        <v/>
      </c>
      <c r="I70" s="7" t="str">
        <f>IF('ÁREA MEJORA COMPETENCIAL'!CQ70="","",IF(ISBLANK('ÁREA MEJORA COMPETENCIAL'!R70),"",COUNTIF(F70:H70,"SI")))</f>
        <v/>
      </c>
      <c r="J70" s="7" t="str">
        <f>IF(ISBLANK('ÁREA MEJORA COMPETENCIAL'!R70),"",SUM('ÁREA MEJORA COMPETENCIAL'!CP70,'ÁREA ACOMPAÑAMIENTO INT TÉC'!V70,'ÁREA COMPLEMENTARIA'!BV70))</f>
        <v/>
      </c>
      <c r="K70" s="173" t="str">
        <f>IF(ISBLANK('ÁREA MEJORA COMPETENCIAL'!R70),"",(IF(T70=12,12,IF(T70=24,24,))))</f>
        <v/>
      </c>
      <c r="L70" s="174" t="str">
        <f>IF(ISBLANK('ÁREA MEJORA COMPETENCIAL'!R70),"",IF('ÁREA MEJORA COMPETENCIAL'!CO70="",(J70/K70),I70/3))</f>
        <v/>
      </c>
      <c r="M70" s="174" t="str">
        <f>IF(ISBLANK('ÁREA MEJORA COMPETENCIAL'!R70),"",IF('ÁREA MEJORA COMPETENCIAL'!CO70="","",(IF(AND(F70="NO",'ÁREA MEJORA COMPETENCIAL'!CR70&gt;=75%,'ÁREA ACOMPAÑAMIENTO INT TÉC'!X70&gt;=75%,'ÁREA COMPLEMENTARIA'!BX70&gt;=75%),"SI","NO"))))</f>
        <v/>
      </c>
      <c r="N70" s="174" t="str">
        <f>IF(ISBLANK('ÁREA MEJORA COMPETENCIAL'!R70),"",IF('ÁREA ACOMPAÑAMIENTO INT TÉC'!U70="","",(IF(AND(G70="NO",'ÁREA ACOMPAÑAMIENTO INT TÉC'!X70&gt;=75%,'ÁREA MEJORA COMPETENCIAL'!CR70&gt;=75%,'ÁREA COMPLEMENTARIA'!BX70&gt;=75%),"SI","NO"))))</f>
        <v/>
      </c>
      <c r="O70" s="174" t="str">
        <f>IF(ISBLANK('ÁREA MEJORA COMPETENCIAL'!R70),"",IF('ÁREA COMPLEMENTARIA'!BU70="","",(IF(AND(H70="NO",'ÁREA COMPLEMENTARIA'!BX70&gt;=75%,'ÁREA MEJORA COMPETENCIAL'!CR70&gt;=75%,'ÁREA ACOMPAÑAMIENTO INT TÉC'!X70&gt;=75%),"SI","NO"))))</f>
        <v/>
      </c>
      <c r="P70" s="7" t="str">
        <f t="shared" si="2"/>
        <v/>
      </c>
      <c r="Q70" s="7" t="str">
        <f t="shared" si="3"/>
        <v/>
      </c>
      <c r="R70" s="7" t="str">
        <f t="shared" si="4"/>
        <v/>
      </c>
      <c r="S70" s="7" t="str">
        <f t="shared" si="5"/>
        <v/>
      </c>
      <c r="T70" s="175" t="str">
        <f>IF(ISBLANK('ÁREA MEJORA COMPETENCIAL'!R70),"",(IF('ÁREA MEJORA COMPETENCIAL'!X70=1,12,IF('ÁREA MEJORA COMPETENCIAL'!X70=2,24))))</f>
        <v/>
      </c>
      <c r="U70" s="173" t="str">
        <f>IF(ISBLANK('ÁREA MEJORA COMPETENCIAL'!R70),"",SUM('ÁREA MEJORA COMPETENCIAL'!CO70,'ÁREA ACOMPAÑAMIENTO INT TÉC'!U70,'ÁREA COMPLEMENTARIA'!BU70))</f>
        <v/>
      </c>
      <c r="V70" s="216" t="str">
        <f>IF(ISBLANK('ÁREA MEJORA COMPETENCIAL'!R70),"",IF('ÁREA COMPLEMENTARIA'!BU70="","NO PROCEDE",IF(I70=3,"",IF(OR(M70="SI",N70="SI",O70="SI"),"SI","NO"))))</f>
        <v/>
      </c>
      <c r="W70" s="7" t="str">
        <f>IF(ISBLANK('ÁREA MEJORA COMPETENCIAL'!R70),"",IF(OR(I70=3,V70="SI",R70="SI",S70="SI"),"SI","NO"))</f>
        <v/>
      </c>
      <c r="X70" s="9"/>
      <c r="Y70" s="6"/>
      <c r="Z70" s="6"/>
      <c r="AA70" s="6"/>
      <c r="AB70" s="6"/>
      <c r="AC70" s="6"/>
      <c r="AD70" s="6"/>
      <c r="AE70" s="6"/>
      <c r="AF70" s="6"/>
      <c r="AG70" s="6"/>
      <c r="AH70" s="6"/>
      <c r="AI70" s="464"/>
    </row>
    <row r="71" spans="1:36" s="99" customFormat="1" ht="18" customHeight="1" x14ac:dyDescent="0.3">
      <c r="A71" s="355" t="str">
        <f>IF(ISBLANK('ÁREA MEJORA COMPETENCIAL'!A71),"",'ÁREA MEJORA COMPETENCIAL'!A71:B71)</f>
        <v/>
      </c>
      <c r="B71" s="356"/>
      <c r="C71" s="181" t="str">
        <f>IF(ISBLANK('ÁREA MEJORA COMPETENCIAL'!C71),"",'ÁREA MEJORA COMPETENCIAL'!C71)</f>
        <v/>
      </c>
      <c r="D71" s="16" t="str">
        <f>IF(ISBLANK('ÁREA MEJORA COMPETENCIAL'!D71),"",'ÁREA MEJORA COMPETENCIAL'!D71)</f>
        <v/>
      </c>
      <c r="E71" s="76"/>
      <c r="F71" s="7" t="str">
        <f>IF(ISBLANK('ÁREA MEJORA COMPETENCIAL'!R71),"",IF('ÁREA MEJORA COMPETENCIAL'!CQ71="","",IF('ÁREA MEJORA COMPETENCIAL'!CQ71&gt;=0,"SI","NO")))</f>
        <v/>
      </c>
      <c r="G71" s="7" t="str">
        <f>IF(ISBLANK('ÁREA MEJORA COMPETENCIAL'!R71),"",IF('ÁREA MEJORA COMPETENCIAL'!CQ71="","",IF('ÁREA ACOMPAÑAMIENTO INT TÉC'!W71&gt;=0,"SI","NO")))</f>
        <v/>
      </c>
      <c r="H71" s="7" t="str">
        <f>IF(ISBLANK('ÁREA MEJORA COMPETENCIAL'!R71),"",IF('ÁREA MEJORA COMPETENCIAL'!CQ71="","",IF('ÁREA COMPLEMENTARIA'!BW71&gt;=0,"SI","NO")))</f>
        <v/>
      </c>
      <c r="I71" s="7" t="str">
        <f>IF('ÁREA MEJORA COMPETENCIAL'!CQ71="","",IF(ISBLANK('ÁREA MEJORA COMPETENCIAL'!R71),"",COUNTIF(F71:H71,"SI")))</f>
        <v/>
      </c>
      <c r="J71" s="7" t="str">
        <f>IF(ISBLANK('ÁREA MEJORA COMPETENCIAL'!R71),"",SUM('ÁREA MEJORA COMPETENCIAL'!CP71,'ÁREA ACOMPAÑAMIENTO INT TÉC'!V71,'ÁREA COMPLEMENTARIA'!BV71))</f>
        <v/>
      </c>
      <c r="K71" s="173" t="str">
        <f>IF(ISBLANK('ÁREA MEJORA COMPETENCIAL'!R71),"",(IF(T71=12,12,IF(T71=24,24,))))</f>
        <v/>
      </c>
      <c r="L71" s="174" t="str">
        <f>IF(ISBLANK('ÁREA MEJORA COMPETENCIAL'!R71),"",IF('ÁREA MEJORA COMPETENCIAL'!CO71="",(J71/K71),I71/3))</f>
        <v/>
      </c>
      <c r="M71" s="174" t="str">
        <f>IF(ISBLANK('ÁREA MEJORA COMPETENCIAL'!R71),"",IF('ÁREA MEJORA COMPETENCIAL'!CO71="","",(IF(AND(F71="NO",'ÁREA MEJORA COMPETENCIAL'!CR71&gt;=75%,'ÁREA ACOMPAÑAMIENTO INT TÉC'!X71&gt;=75%,'ÁREA COMPLEMENTARIA'!BX71&gt;=75%),"SI","NO"))))</f>
        <v/>
      </c>
      <c r="N71" s="174" t="str">
        <f>IF(ISBLANK('ÁREA MEJORA COMPETENCIAL'!R71),"",IF('ÁREA ACOMPAÑAMIENTO INT TÉC'!U71="","",(IF(AND(G71="NO",'ÁREA ACOMPAÑAMIENTO INT TÉC'!X71&gt;=75%,'ÁREA MEJORA COMPETENCIAL'!CR71&gt;=75%,'ÁREA COMPLEMENTARIA'!BX71&gt;=75%),"SI","NO"))))</f>
        <v/>
      </c>
      <c r="O71" s="174" t="str">
        <f>IF(ISBLANK('ÁREA MEJORA COMPETENCIAL'!R71),"",IF('ÁREA COMPLEMENTARIA'!BU71="","",(IF(AND(H71="NO",'ÁREA COMPLEMENTARIA'!BX71&gt;=75%,'ÁREA MEJORA COMPETENCIAL'!CR71&gt;=75%,'ÁREA ACOMPAÑAMIENTO INT TÉC'!X71&gt;=75%),"SI","NO"))))</f>
        <v/>
      </c>
      <c r="P71" s="7" t="str">
        <f t="shared" si="2"/>
        <v/>
      </c>
      <c r="Q71" s="7" t="str">
        <f t="shared" si="3"/>
        <v/>
      </c>
      <c r="R71" s="7" t="str">
        <f t="shared" si="4"/>
        <v/>
      </c>
      <c r="S71" s="7" t="str">
        <f t="shared" si="5"/>
        <v/>
      </c>
      <c r="T71" s="175" t="str">
        <f>IF(ISBLANK('ÁREA MEJORA COMPETENCIAL'!R71),"",(IF('ÁREA MEJORA COMPETENCIAL'!X71=1,12,IF('ÁREA MEJORA COMPETENCIAL'!X71=2,24))))</f>
        <v/>
      </c>
      <c r="U71" s="173" t="str">
        <f>IF(ISBLANK('ÁREA MEJORA COMPETENCIAL'!R71),"",SUM('ÁREA MEJORA COMPETENCIAL'!CO71,'ÁREA ACOMPAÑAMIENTO INT TÉC'!U71,'ÁREA COMPLEMENTARIA'!BU71))</f>
        <v/>
      </c>
      <c r="V71" s="216" t="str">
        <f>IF(ISBLANK('ÁREA MEJORA COMPETENCIAL'!R71),"",IF('ÁREA COMPLEMENTARIA'!BU71="","NO PROCEDE",IF(I71=3,"",IF(OR(M71="SI",N71="SI",O71="SI"),"SI","NO"))))</f>
        <v/>
      </c>
      <c r="W71" s="7" t="str">
        <f>IF(ISBLANK('ÁREA MEJORA COMPETENCIAL'!R71),"",IF(OR(I71=3,V71="SI",R71="SI",S71="SI"),"SI","NO"))</f>
        <v/>
      </c>
      <c r="X71" s="9"/>
      <c r="Y71" s="6"/>
      <c r="Z71" s="6"/>
      <c r="AA71" s="6"/>
      <c r="AB71" s="6"/>
      <c r="AC71" s="6"/>
      <c r="AD71" s="6"/>
      <c r="AE71" s="6"/>
      <c r="AF71" s="6"/>
      <c r="AG71" s="6"/>
      <c r="AH71" s="6"/>
      <c r="AI71" s="464"/>
    </row>
    <row r="72" spans="1:36" s="99" customFormat="1" ht="18" customHeight="1" x14ac:dyDescent="0.3">
      <c r="A72" s="355" t="str">
        <f>IF(ISBLANK('ÁREA MEJORA COMPETENCIAL'!A72),"",'ÁREA MEJORA COMPETENCIAL'!A72:B72)</f>
        <v/>
      </c>
      <c r="B72" s="356"/>
      <c r="C72" s="181" t="str">
        <f>IF(ISBLANK('ÁREA MEJORA COMPETENCIAL'!C72),"",'ÁREA MEJORA COMPETENCIAL'!C72)</f>
        <v/>
      </c>
      <c r="D72" s="16" t="str">
        <f>IF(ISBLANK('ÁREA MEJORA COMPETENCIAL'!D72),"",'ÁREA MEJORA COMPETENCIAL'!D72)</f>
        <v/>
      </c>
      <c r="E72" s="76"/>
      <c r="F72" s="7" t="str">
        <f>IF(ISBLANK('ÁREA MEJORA COMPETENCIAL'!R72),"",IF('ÁREA MEJORA COMPETENCIAL'!CQ72="","",IF('ÁREA MEJORA COMPETENCIAL'!CQ72&gt;=0,"SI","NO")))</f>
        <v/>
      </c>
      <c r="G72" s="7" t="str">
        <f>IF(ISBLANK('ÁREA MEJORA COMPETENCIAL'!R72),"",IF('ÁREA MEJORA COMPETENCIAL'!CQ72="","",IF('ÁREA ACOMPAÑAMIENTO INT TÉC'!W72&gt;=0,"SI","NO")))</f>
        <v/>
      </c>
      <c r="H72" s="7" t="str">
        <f>IF(ISBLANK('ÁREA MEJORA COMPETENCIAL'!R72),"",IF('ÁREA MEJORA COMPETENCIAL'!CQ72="","",IF('ÁREA COMPLEMENTARIA'!BW72&gt;=0,"SI","NO")))</f>
        <v/>
      </c>
      <c r="I72" s="7" t="str">
        <f>IF('ÁREA MEJORA COMPETENCIAL'!CQ72="","",IF(ISBLANK('ÁREA MEJORA COMPETENCIAL'!R72),"",COUNTIF(F72:H72,"SI")))</f>
        <v/>
      </c>
      <c r="J72" s="7" t="str">
        <f>IF(ISBLANK('ÁREA MEJORA COMPETENCIAL'!R72),"",SUM('ÁREA MEJORA COMPETENCIAL'!CP72,'ÁREA ACOMPAÑAMIENTO INT TÉC'!V72,'ÁREA COMPLEMENTARIA'!BV72))</f>
        <v/>
      </c>
      <c r="K72" s="173" t="str">
        <f>IF(ISBLANK('ÁREA MEJORA COMPETENCIAL'!R72),"",(IF(T72=12,12,IF(T72=24,24,))))</f>
        <v/>
      </c>
      <c r="L72" s="174" t="str">
        <f>IF(ISBLANK('ÁREA MEJORA COMPETENCIAL'!R72),"",IF('ÁREA MEJORA COMPETENCIAL'!CO72="",(J72/K72),I72/3))</f>
        <v/>
      </c>
      <c r="M72" s="174" t="str">
        <f>IF(ISBLANK('ÁREA MEJORA COMPETENCIAL'!R72),"",IF('ÁREA MEJORA COMPETENCIAL'!CO72="","",(IF(AND(F72="NO",'ÁREA MEJORA COMPETENCIAL'!CR72&gt;=75%,'ÁREA ACOMPAÑAMIENTO INT TÉC'!X72&gt;=75%,'ÁREA COMPLEMENTARIA'!BX72&gt;=75%),"SI","NO"))))</f>
        <v/>
      </c>
      <c r="N72" s="174" t="str">
        <f>IF(ISBLANK('ÁREA MEJORA COMPETENCIAL'!R72),"",IF('ÁREA ACOMPAÑAMIENTO INT TÉC'!U72="","",(IF(AND(G72="NO",'ÁREA ACOMPAÑAMIENTO INT TÉC'!X72&gt;=75%,'ÁREA MEJORA COMPETENCIAL'!CR72&gt;=75%,'ÁREA COMPLEMENTARIA'!BX72&gt;=75%),"SI","NO"))))</f>
        <v/>
      </c>
      <c r="O72" s="174" t="str">
        <f>IF(ISBLANK('ÁREA MEJORA COMPETENCIAL'!R72),"",IF('ÁREA COMPLEMENTARIA'!BU72="","",(IF(AND(H72="NO",'ÁREA COMPLEMENTARIA'!BX72&gt;=75%,'ÁREA MEJORA COMPETENCIAL'!CR72&gt;=75%,'ÁREA ACOMPAÑAMIENTO INT TÉC'!X72&gt;=75%),"SI","NO"))))</f>
        <v/>
      </c>
      <c r="P72" s="7" t="str">
        <f t="shared" si="2"/>
        <v/>
      </c>
      <c r="Q72" s="7" t="str">
        <f t="shared" si="3"/>
        <v/>
      </c>
      <c r="R72" s="7" t="str">
        <f t="shared" si="4"/>
        <v/>
      </c>
      <c r="S72" s="7" t="str">
        <f t="shared" si="5"/>
        <v/>
      </c>
      <c r="T72" s="175" t="str">
        <f>IF(ISBLANK('ÁREA MEJORA COMPETENCIAL'!R72),"",(IF('ÁREA MEJORA COMPETENCIAL'!X72=1,12,IF('ÁREA MEJORA COMPETENCIAL'!X72=2,24))))</f>
        <v/>
      </c>
      <c r="U72" s="173" t="str">
        <f>IF(ISBLANK('ÁREA MEJORA COMPETENCIAL'!R72),"",SUM('ÁREA MEJORA COMPETENCIAL'!CO72,'ÁREA ACOMPAÑAMIENTO INT TÉC'!U72,'ÁREA COMPLEMENTARIA'!BU72))</f>
        <v/>
      </c>
      <c r="V72" s="216" t="str">
        <f>IF(ISBLANK('ÁREA MEJORA COMPETENCIAL'!R72),"",IF('ÁREA COMPLEMENTARIA'!BU72="","NO PROCEDE",IF(I72=3,"",IF(OR(M72="SI",N72="SI",O72="SI"),"SI","NO"))))</f>
        <v/>
      </c>
      <c r="W72" s="7" t="str">
        <f>IF(ISBLANK('ÁREA MEJORA COMPETENCIAL'!R72),"",IF(OR(I72=3,V72="SI",R72="SI",S72="SI"),"SI","NO"))</f>
        <v/>
      </c>
      <c r="X72" s="9"/>
      <c r="Y72" s="6"/>
      <c r="Z72" s="6"/>
      <c r="AA72" s="6"/>
      <c r="AB72" s="6"/>
      <c r="AC72" s="6"/>
      <c r="AD72" s="6"/>
      <c r="AE72" s="6"/>
      <c r="AF72" s="6"/>
      <c r="AG72" s="6"/>
      <c r="AH72" s="6"/>
      <c r="AI72" s="464"/>
    </row>
    <row r="73" spans="1:36" s="99" customFormat="1" ht="18" customHeight="1" x14ac:dyDescent="0.3">
      <c r="A73" s="355" t="str">
        <f>IF(ISBLANK('ÁREA MEJORA COMPETENCIAL'!A73),"",'ÁREA MEJORA COMPETENCIAL'!A73:B73)</f>
        <v/>
      </c>
      <c r="B73" s="356"/>
      <c r="C73" s="181" t="str">
        <f>IF(ISBLANK('ÁREA MEJORA COMPETENCIAL'!C73),"",'ÁREA MEJORA COMPETENCIAL'!C73)</f>
        <v/>
      </c>
      <c r="D73" s="16" t="str">
        <f>IF(ISBLANK('ÁREA MEJORA COMPETENCIAL'!D73),"",'ÁREA MEJORA COMPETENCIAL'!D73)</f>
        <v/>
      </c>
      <c r="E73" s="76"/>
      <c r="F73" s="7" t="str">
        <f>IF(ISBLANK('ÁREA MEJORA COMPETENCIAL'!R73),"",IF('ÁREA MEJORA COMPETENCIAL'!CQ73="","",IF('ÁREA MEJORA COMPETENCIAL'!CQ73&gt;=0,"SI","NO")))</f>
        <v/>
      </c>
      <c r="G73" s="7" t="str">
        <f>IF(ISBLANK('ÁREA MEJORA COMPETENCIAL'!R73),"",IF('ÁREA MEJORA COMPETENCIAL'!CQ73="","",IF('ÁREA ACOMPAÑAMIENTO INT TÉC'!W73&gt;=0,"SI","NO")))</f>
        <v/>
      </c>
      <c r="H73" s="7" t="str">
        <f>IF(ISBLANK('ÁREA MEJORA COMPETENCIAL'!R73),"",IF('ÁREA MEJORA COMPETENCIAL'!CQ73="","",IF('ÁREA COMPLEMENTARIA'!BW73&gt;=0,"SI","NO")))</f>
        <v/>
      </c>
      <c r="I73" s="7" t="str">
        <f>IF('ÁREA MEJORA COMPETENCIAL'!CQ73="","",IF(ISBLANK('ÁREA MEJORA COMPETENCIAL'!R73),"",COUNTIF(F73:H73,"SI")))</f>
        <v/>
      </c>
      <c r="J73" s="7" t="str">
        <f>IF(ISBLANK('ÁREA MEJORA COMPETENCIAL'!R73),"",SUM('ÁREA MEJORA COMPETENCIAL'!CP73,'ÁREA ACOMPAÑAMIENTO INT TÉC'!V73,'ÁREA COMPLEMENTARIA'!BV73))</f>
        <v/>
      </c>
      <c r="K73" s="173" t="str">
        <f>IF(ISBLANK('ÁREA MEJORA COMPETENCIAL'!R73),"",(IF(T73=12,12,IF(T73=24,24,))))</f>
        <v/>
      </c>
      <c r="L73" s="174" t="str">
        <f>IF(ISBLANK('ÁREA MEJORA COMPETENCIAL'!R73),"",IF('ÁREA MEJORA COMPETENCIAL'!CO73="",(J73/K73),I73/3))</f>
        <v/>
      </c>
      <c r="M73" s="174" t="str">
        <f>IF(ISBLANK('ÁREA MEJORA COMPETENCIAL'!R73),"",IF('ÁREA MEJORA COMPETENCIAL'!CO73="","",(IF(AND(F73="NO",'ÁREA MEJORA COMPETENCIAL'!CR73&gt;=75%,'ÁREA ACOMPAÑAMIENTO INT TÉC'!X73&gt;=75%,'ÁREA COMPLEMENTARIA'!BX73&gt;=75%),"SI","NO"))))</f>
        <v/>
      </c>
      <c r="N73" s="174" t="str">
        <f>IF(ISBLANK('ÁREA MEJORA COMPETENCIAL'!R73),"",IF('ÁREA ACOMPAÑAMIENTO INT TÉC'!U73="","",(IF(AND(G73="NO",'ÁREA ACOMPAÑAMIENTO INT TÉC'!X73&gt;=75%,'ÁREA MEJORA COMPETENCIAL'!CR73&gt;=75%,'ÁREA COMPLEMENTARIA'!BX73&gt;=75%),"SI","NO"))))</f>
        <v/>
      </c>
      <c r="O73" s="174" t="str">
        <f>IF(ISBLANK('ÁREA MEJORA COMPETENCIAL'!R73),"",IF('ÁREA COMPLEMENTARIA'!BU73="","",(IF(AND(H73="NO",'ÁREA COMPLEMENTARIA'!BX73&gt;=75%,'ÁREA MEJORA COMPETENCIAL'!CR73&gt;=75%,'ÁREA ACOMPAÑAMIENTO INT TÉC'!X73&gt;=75%),"SI","NO"))))</f>
        <v/>
      </c>
      <c r="P73" s="7" t="str">
        <f t="shared" si="2"/>
        <v/>
      </c>
      <c r="Q73" s="7" t="str">
        <f t="shared" si="3"/>
        <v/>
      </c>
      <c r="R73" s="7" t="str">
        <f t="shared" si="4"/>
        <v/>
      </c>
      <c r="S73" s="7" t="str">
        <f t="shared" si="5"/>
        <v/>
      </c>
      <c r="T73" s="175" t="str">
        <f>IF(ISBLANK('ÁREA MEJORA COMPETENCIAL'!R73),"",(IF('ÁREA MEJORA COMPETENCIAL'!X73=1,12,IF('ÁREA MEJORA COMPETENCIAL'!X73=2,24))))</f>
        <v/>
      </c>
      <c r="U73" s="173" t="str">
        <f>IF(ISBLANK('ÁREA MEJORA COMPETENCIAL'!R73),"",SUM('ÁREA MEJORA COMPETENCIAL'!CO73,'ÁREA ACOMPAÑAMIENTO INT TÉC'!U73,'ÁREA COMPLEMENTARIA'!BU73))</f>
        <v/>
      </c>
      <c r="V73" s="216" t="str">
        <f>IF(ISBLANK('ÁREA MEJORA COMPETENCIAL'!R73),"",IF('ÁREA COMPLEMENTARIA'!BU73="","NO PROCEDE",IF(I73=3,"",IF(OR(M73="SI",N73="SI",O73="SI"),"SI","NO"))))</f>
        <v/>
      </c>
      <c r="W73" s="7" t="str">
        <f>IF(ISBLANK('ÁREA MEJORA COMPETENCIAL'!R73),"",IF(OR(I73=3,V73="SI",R73="SI",S73="SI"),"SI","NO"))</f>
        <v/>
      </c>
      <c r="X73" s="9"/>
      <c r="Y73" s="6"/>
      <c r="Z73" s="6"/>
      <c r="AA73" s="6"/>
      <c r="AB73" s="6"/>
      <c r="AC73" s="6"/>
      <c r="AD73" s="6"/>
      <c r="AE73" s="6"/>
      <c r="AF73" s="6"/>
      <c r="AG73" s="6"/>
      <c r="AH73" s="6"/>
      <c r="AI73" s="464"/>
    </row>
    <row r="74" spans="1:36" s="99" customFormat="1" ht="18" customHeight="1" x14ac:dyDescent="0.3">
      <c r="A74" s="355" t="str">
        <f>IF(ISBLANK('ÁREA MEJORA COMPETENCIAL'!A74),"",'ÁREA MEJORA COMPETENCIAL'!A74:B74)</f>
        <v/>
      </c>
      <c r="B74" s="356"/>
      <c r="C74" s="181" t="str">
        <f>IF(ISBLANK('ÁREA MEJORA COMPETENCIAL'!C74),"",'ÁREA MEJORA COMPETENCIAL'!C74)</f>
        <v/>
      </c>
      <c r="D74" s="16" t="str">
        <f>IF(ISBLANK('ÁREA MEJORA COMPETENCIAL'!D74),"",'ÁREA MEJORA COMPETENCIAL'!D74)</f>
        <v/>
      </c>
      <c r="E74" s="76"/>
      <c r="F74" s="7" t="str">
        <f>IF(ISBLANK('ÁREA MEJORA COMPETENCIAL'!R74),"",IF('ÁREA MEJORA COMPETENCIAL'!CQ74="","",IF('ÁREA MEJORA COMPETENCIAL'!CQ74&gt;=0,"SI","NO")))</f>
        <v/>
      </c>
      <c r="G74" s="7" t="str">
        <f>IF(ISBLANK('ÁREA MEJORA COMPETENCIAL'!R74),"",IF('ÁREA MEJORA COMPETENCIAL'!CQ74="","",IF('ÁREA ACOMPAÑAMIENTO INT TÉC'!W74&gt;=0,"SI","NO")))</f>
        <v/>
      </c>
      <c r="H74" s="7" t="str">
        <f>IF(ISBLANK('ÁREA MEJORA COMPETENCIAL'!R74),"",IF('ÁREA MEJORA COMPETENCIAL'!CQ74="","",IF('ÁREA COMPLEMENTARIA'!BW74&gt;=0,"SI","NO")))</f>
        <v/>
      </c>
      <c r="I74" s="7" t="str">
        <f>IF('ÁREA MEJORA COMPETENCIAL'!CQ74="","",IF(ISBLANK('ÁREA MEJORA COMPETENCIAL'!R74),"",COUNTIF(F74:H74,"SI")))</f>
        <v/>
      </c>
      <c r="J74" s="7" t="str">
        <f>IF(ISBLANK('ÁREA MEJORA COMPETENCIAL'!R74),"",SUM('ÁREA MEJORA COMPETENCIAL'!CP74,'ÁREA ACOMPAÑAMIENTO INT TÉC'!V74,'ÁREA COMPLEMENTARIA'!BV74))</f>
        <v/>
      </c>
      <c r="K74" s="173" t="str">
        <f>IF(ISBLANK('ÁREA MEJORA COMPETENCIAL'!R74),"",(IF(T74=12,12,IF(T74=24,24,))))</f>
        <v/>
      </c>
      <c r="L74" s="174" t="str">
        <f>IF(ISBLANK('ÁREA MEJORA COMPETENCIAL'!R74),"",IF('ÁREA MEJORA COMPETENCIAL'!CO74="",(J74/K74),I74/3))</f>
        <v/>
      </c>
      <c r="M74" s="174" t="str">
        <f>IF(ISBLANK('ÁREA MEJORA COMPETENCIAL'!R74),"",IF('ÁREA MEJORA COMPETENCIAL'!CO74="","",(IF(AND(F74="NO",'ÁREA MEJORA COMPETENCIAL'!CR74&gt;=75%,'ÁREA ACOMPAÑAMIENTO INT TÉC'!X74&gt;=75%,'ÁREA COMPLEMENTARIA'!BX74&gt;=75%),"SI","NO"))))</f>
        <v/>
      </c>
      <c r="N74" s="174" t="str">
        <f>IF(ISBLANK('ÁREA MEJORA COMPETENCIAL'!R74),"",IF('ÁREA ACOMPAÑAMIENTO INT TÉC'!U74="","",(IF(AND(G74="NO",'ÁREA ACOMPAÑAMIENTO INT TÉC'!X74&gt;=75%,'ÁREA MEJORA COMPETENCIAL'!CR74&gt;=75%,'ÁREA COMPLEMENTARIA'!BX74&gt;=75%),"SI","NO"))))</f>
        <v/>
      </c>
      <c r="O74" s="174" t="str">
        <f>IF(ISBLANK('ÁREA MEJORA COMPETENCIAL'!R74),"",IF('ÁREA COMPLEMENTARIA'!BU74="","",(IF(AND(H74="NO",'ÁREA COMPLEMENTARIA'!BX74&gt;=75%,'ÁREA MEJORA COMPETENCIAL'!CR74&gt;=75%,'ÁREA ACOMPAÑAMIENTO INT TÉC'!X74&gt;=75%),"SI","NO"))))</f>
        <v/>
      </c>
      <c r="P74" s="7" t="str">
        <f t="shared" si="2"/>
        <v/>
      </c>
      <c r="Q74" s="7" t="str">
        <f t="shared" si="3"/>
        <v/>
      </c>
      <c r="R74" s="7" t="str">
        <f t="shared" si="4"/>
        <v/>
      </c>
      <c r="S74" s="7" t="str">
        <f t="shared" si="5"/>
        <v/>
      </c>
      <c r="T74" s="175" t="str">
        <f>IF(ISBLANK('ÁREA MEJORA COMPETENCIAL'!R74),"",(IF('ÁREA MEJORA COMPETENCIAL'!X74=1,12,IF('ÁREA MEJORA COMPETENCIAL'!X74=2,24))))</f>
        <v/>
      </c>
      <c r="U74" s="173" t="str">
        <f>IF(ISBLANK('ÁREA MEJORA COMPETENCIAL'!R74),"",SUM('ÁREA MEJORA COMPETENCIAL'!CO74,'ÁREA ACOMPAÑAMIENTO INT TÉC'!U74,'ÁREA COMPLEMENTARIA'!BU74))</f>
        <v/>
      </c>
      <c r="V74" s="216" t="str">
        <f>IF(ISBLANK('ÁREA MEJORA COMPETENCIAL'!R74),"",IF('ÁREA COMPLEMENTARIA'!BU74="","NO PROCEDE",IF(I74=3,"",IF(OR(M74="SI",N74="SI",O74="SI"),"SI","NO"))))</f>
        <v/>
      </c>
      <c r="W74" s="7" t="str">
        <f>IF(ISBLANK('ÁREA MEJORA COMPETENCIAL'!R74),"",IF(OR(I74=3,V74="SI",R74="SI",S74="SI"),"SI","NO"))</f>
        <v/>
      </c>
      <c r="X74" s="9"/>
      <c r="Y74" s="6"/>
      <c r="Z74" s="6"/>
      <c r="AA74" s="6"/>
      <c r="AB74" s="6"/>
      <c r="AC74" s="6"/>
      <c r="AD74" s="6"/>
      <c r="AE74" s="6"/>
      <c r="AF74" s="6"/>
      <c r="AG74" s="6"/>
      <c r="AH74" s="6"/>
      <c r="AI74" s="464"/>
    </row>
    <row r="75" spans="1:36" s="99" customFormat="1" ht="18" customHeight="1" x14ac:dyDescent="0.3">
      <c r="A75" s="355" t="str">
        <f>IF(ISBLANK('ÁREA MEJORA COMPETENCIAL'!A75),"",'ÁREA MEJORA COMPETENCIAL'!A75:B75)</f>
        <v/>
      </c>
      <c r="B75" s="356"/>
      <c r="C75" s="181" t="str">
        <f>IF(ISBLANK('ÁREA MEJORA COMPETENCIAL'!C75),"",'ÁREA MEJORA COMPETENCIAL'!C75)</f>
        <v/>
      </c>
      <c r="D75" s="16" t="str">
        <f>IF(ISBLANK('ÁREA MEJORA COMPETENCIAL'!D75),"",'ÁREA MEJORA COMPETENCIAL'!D75)</f>
        <v/>
      </c>
      <c r="E75" s="76"/>
      <c r="F75" s="7" t="str">
        <f>IF(ISBLANK('ÁREA MEJORA COMPETENCIAL'!R75),"",IF('ÁREA MEJORA COMPETENCIAL'!CQ75="","",IF('ÁREA MEJORA COMPETENCIAL'!CQ75&gt;=0,"SI","NO")))</f>
        <v/>
      </c>
      <c r="G75" s="7" t="str">
        <f>IF(ISBLANK('ÁREA MEJORA COMPETENCIAL'!R75),"",IF('ÁREA MEJORA COMPETENCIAL'!CQ75="","",IF('ÁREA ACOMPAÑAMIENTO INT TÉC'!W75&gt;=0,"SI","NO")))</f>
        <v/>
      </c>
      <c r="H75" s="7" t="str">
        <f>IF(ISBLANK('ÁREA MEJORA COMPETENCIAL'!R75),"",IF('ÁREA MEJORA COMPETENCIAL'!CQ75="","",IF('ÁREA COMPLEMENTARIA'!BW75&gt;=0,"SI","NO")))</f>
        <v/>
      </c>
      <c r="I75" s="7" t="str">
        <f>IF('ÁREA MEJORA COMPETENCIAL'!CQ75="","",IF(ISBLANK('ÁREA MEJORA COMPETENCIAL'!R75),"",COUNTIF(F75:H75,"SI")))</f>
        <v/>
      </c>
      <c r="J75" s="7" t="str">
        <f>IF(ISBLANK('ÁREA MEJORA COMPETENCIAL'!R75),"",SUM('ÁREA MEJORA COMPETENCIAL'!CP75,'ÁREA ACOMPAÑAMIENTO INT TÉC'!V75,'ÁREA COMPLEMENTARIA'!BV75))</f>
        <v/>
      </c>
      <c r="K75" s="173" t="str">
        <f>IF(ISBLANK('ÁREA MEJORA COMPETENCIAL'!R75),"",(IF(T75=12,12,IF(T75=24,24,))))</f>
        <v/>
      </c>
      <c r="L75" s="174" t="str">
        <f>IF(ISBLANK('ÁREA MEJORA COMPETENCIAL'!R75),"",IF('ÁREA MEJORA COMPETENCIAL'!CO75="",(J75/K75),I75/3))</f>
        <v/>
      </c>
      <c r="M75" s="174" t="str">
        <f>IF(ISBLANK('ÁREA MEJORA COMPETENCIAL'!R75),"",IF('ÁREA MEJORA COMPETENCIAL'!CO75="","",(IF(AND(F75="NO",'ÁREA MEJORA COMPETENCIAL'!CR75&gt;=75%,'ÁREA ACOMPAÑAMIENTO INT TÉC'!X75&gt;=75%,'ÁREA COMPLEMENTARIA'!BX75&gt;=75%),"SI","NO"))))</f>
        <v/>
      </c>
      <c r="N75" s="174" t="str">
        <f>IF(ISBLANK('ÁREA MEJORA COMPETENCIAL'!R75),"",IF('ÁREA ACOMPAÑAMIENTO INT TÉC'!U75="","",(IF(AND(G75="NO",'ÁREA ACOMPAÑAMIENTO INT TÉC'!X75&gt;=75%,'ÁREA MEJORA COMPETENCIAL'!CR75&gt;=75%,'ÁREA COMPLEMENTARIA'!BX75&gt;=75%),"SI","NO"))))</f>
        <v/>
      </c>
      <c r="O75" s="174" t="str">
        <f>IF(ISBLANK('ÁREA MEJORA COMPETENCIAL'!R75),"",IF('ÁREA COMPLEMENTARIA'!BU75="","",(IF(AND(H75="NO",'ÁREA COMPLEMENTARIA'!BX75&gt;=75%,'ÁREA MEJORA COMPETENCIAL'!CR75&gt;=75%,'ÁREA ACOMPAÑAMIENTO INT TÉC'!X75&gt;=75%),"SI","NO"))))</f>
        <v/>
      </c>
      <c r="P75" s="7" t="str">
        <f t="shared" ref="P75:P138" si="6">IF(AND(K75=12,J75&lt;12),"NO PARTICIPANTE","")</f>
        <v/>
      </c>
      <c r="Q75" s="7" t="str">
        <f t="shared" ref="Q75:Q138" si="7">IF(AND(K75=24,J75&lt;24),"NO PARTICIPANTE","")</f>
        <v/>
      </c>
      <c r="R75" s="7" t="str">
        <f t="shared" ref="R75:R138" si="8">IF(AND(K75=12,J75&gt;=12),"SI","")</f>
        <v/>
      </c>
      <c r="S75" s="7" t="str">
        <f t="shared" ref="S75:S138" si="9">IF(AND(K75=24,J75&gt;=24),"SI","")</f>
        <v/>
      </c>
      <c r="T75" s="175" t="str">
        <f>IF(ISBLANK('ÁREA MEJORA COMPETENCIAL'!R75),"",(IF('ÁREA MEJORA COMPETENCIAL'!X75=1,12,IF('ÁREA MEJORA COMPETENCIAL'!X75=2,24))))</f>
        <v/>
      </c>
      <c r="U75" s="173" t="str">
        <f>IF(ISBLANK('ÁREA MEJORA COMPETENCIAL'!R75),"",SUM('ÁREA MEJORA COMPETENCIAL'!CO75,'ÁREA ACOMPAÑAMIENTO INT TÉC'!U75,'ÁREA COMPLEMENTARIA'!BU75))</f>
        <v/>
      </c>
      <c r="V75" s="216" t="str">
        <f>IF(ISBLANK('ÁREA MEJORA COMPETENCIAL'!R75),"",IF('ÁREA COMPLEMENTARIA'!BU75="","NO PROCEDE",IF(I75=3,"",IF(OR(M75="SI",N75="SI",O75="SI"),"SI","NO"))))</f>
        <v/>
      </c>
      <c r="W75" s="7" t="str">
        <f>IF(ISBLANK('ÁREA MEJORA COMPETENCIAL'!R75),"",IF(OR(I75=3,V75="SI",R75="SI",S75="SI"),"SI","NO"))</f>
        <v/>
      </c>
      <c r="X75" s="9"/>
      <c r="Y75" s="6"/>
      <c r="Z75" s="6"/>
      <c r="AA75" s="6"/>
      <c r="AB75" s="6"/>
      <c r="AC75" s="6"/>
      <c r="AD75" s="6"/>
      <c r="AE75" s="6"/>
      <c r="AF75" s="6"/>
      <c r="AG75" s="6"/>
      <c r="AH75" s="6"/>
      <c r="AI75" s="464"/>
    </row>
    <row r="76" spans="1:36" s="99" customFormat="1" ht="18" customHeight="1" x14ac:dyDescent="0.3">
      <c r="A76" s="355" t="str">
        <f>IF(ISBLANK('ÁREA MEJORA COMPETENCIAL'!A76),"",'ÁREA MEJORA COMPETENCIAL'!A76:B76)</f>
        <v/>
      </c>
      <c r="B76" s="356"/>
      <c r="C76" s="181" t="str">
        <f>IF(ISBLANK('ÁREA MEJORA COMPETENCIAL'!C76),"",'ÁREA MEJORA COMPETENCIAL'!C76)</f>
        <v/>
      </c>
      <c r="D76" s="16" t="str">
        <f>IF(ISBLANK('ÁREA MEJORA COMPETENCIAL'!D76),"",'ÁREA MEJORA COMPETENCIAL'!D76)</f>
        <v/>
      </c>
      <c r="E76" s="76"/>
      <c r="F76" s="7" t="str">
        <f>IF(ISBLANK('ÁREA MEJORA COMPETENCIAL'!R76),"",IF('ÁREA MEJORA COMPETENCIAL'!CQ76="","",IF('ÁREA MEJORA COMPETENCIAL'!CQ76&gt;=0,"SI","NO")))</f>
        <v/>
      </c>
      <c r="G76" s="7" t="str">
        <f>IF(ISBLANK('ÁREA MEJORA COMPETENCIAL'!R76),"",IF('ÁREA MEJORA COMPETENCIAL'!CQ76="","",IF('ÁREA ACOMPAÑAMIENTO INT TÉC'!W76&gt;=0,"SI","NO")))</f>
        <v/>
      </c>
      <c r="H76" s="7" t="str">
        <f>IF(ISBLANK('ÁREA MEJORA COMPETENCIAL'!R76),"",IF('ÁREA MEJORA COMPETENCIAL'!CQ76="","",IF('ÁREA COMPLEMENTARIA'!BW76&gt;=0,"SI","NO")))</f>
        <v/>
      </c>
      <c r="I76" s="7" t="str">
        <f>IF('ÁREA MEJORA COMPETENCIAL'!CQ76="","",IF(ISBLANK('ÁREA MEJORA COMPETENCIAL'!R76),"",COUNTIF(F76:H76,"SI")))</f>
        <v/>
      </c>
      <c r="J76" s="7" t="str">
        <f>IF(ISBLANK('ÁREA MEJORA COMPETENCIAL'!R76),"",SUM('ÁREA MEJORA COMPETENCIAL'!CP76,'ÁREA ACOMPAÑAMIENTO INT TÉC'!V76,'ÁREA COMPLEMENTARIA'!BV76))</f>
        <v/>
      </c>
      <c r="K76" s="173" t="str">
        <f>IF(ISBLANK('ÁREA MEJORA COMPETENCIAL'!R76),"",(IF(T76=12,12,IF(T76=24,24,))))</f>
        <v/>
      </c>
      <c r="L76" s="174" t="str">
        <f>IF(ISBLANK('ÁREA MEJORA COMPETENCIAL'!R76),"",IF('ÁREA MEJORA COMPETENCIAL'!CO76="",(J76/K76),I76/3))</f>
        <v/>
      </c>
      <c r="M76" s="174" t="str">
        <f>IF(ISBLANK('ÁREA MEJORA COMPETENCIAL'!R76),"",IF('ÁREA MEJORA COMPETENCIAL'!CO76="","",(IF(AND(F76="NO",'ÁREA MEJORA COMPETENCIAL'!CR76&gt;=75%,'ÁREA ACOMPAÑAMIENTO INT TÉC'!X76&gt;=75%,'ÁREA COMPLEMENTARIA'!BX76&gt;=75%),"SI","NO"))))</f>
        <v/>
      </c>
      <c r="N76" s="174" t="str">
        <f>IF(ISBLANK('ÁREA MEJORA COMPETENCIAL'!R76),"",IF('ÁREA ACOMPAÑAMIENTO INT TÉC'!U76="","",(IF(AND(G76="NO",'ÁREA ACOMPAÑAMIENTO INT TÉC'!X76&gt;=75%,'ÁREA MEJORA COMPETENCIAL'!CR76&gt;=75%,'ÁREA COMPLEMENTARIA'!BX76&gt;=75%),"SI","NO"))))</f>
        <v/>
      </c>
      <c r="O76" s="174" t="str">
        <f>IF(ISBLANK('ÁREA MEJORA COMPETENCIAL'!R76),"",IF('ÁREA COMPLEMENTARIA'!BU76="","",(IF(AND(H76="NO",'ÁREA COMPLEMENTARIA'!BX76&gt;=75%,'ÁREA MEJORA COMPETENCIAL'!CR76&gt;=75%,'ÁREA ACOMPAÑAMIENTO INT TÉC'!X76&gt;=75%),"SI","NO"))))</f>
        <v/>
      </c>
      <c r="P76" s="7" t="str">
        <f t="shared" si="6"/>
        <v/>
      </c>
      <c r="Q76" s="7" t="str">
        <f t="shared" si="7"/>
        <v/>
      </c>
      <c r="R76" s="7" t="str">
        <f t="shared" si="8"/>
        <v/>
      </c>
      <c r="S76" s="7" t="str">
        <f t="shared" si="9"/>
        <v/>
      </c>
      <c r="T76" s="175" t="str">
        <f>IF(ISBLANK('ÁREA MEJORA COMPETENCIAL'!R76),"",(IF('ÁREA MEJORA COMPETENCIAL'!X76=1,12,IF('ÁREA MEJORA COMPETENCIAL'!X76=2,24))))</f>
        <v/>
      </c>
      <c r="U76" s="173" t="str">
        <f>IF(ISBLANK('ÁREA MEJORA COMPETENCIAL'!R76),"",SUM('ÁREA MEJORA COMPETENCIAL'!CO76,'ÁREA ACOMPAÑAMIENTO INT TÉC'!U76,'ÁREA COMPLEMENTARIA'!BU76))</f>
        <v/>
      </c>
      <c r="V76" s="216" t="str">
        <f>IF(ISBLANK('ÁREA MEJORA COMPETENCIAL'!R76),"",IF('ÁREA COMPLEMENTARIA'!BU76="","NO PROCEDE",IF(I76=3,"",IF(OR(M76="SI",N76="SI",O76="SI"),"SI","NO"))))</f>
        <v/>
      </c>
      <c r="W76" s="7" t="str">
        <f>IF(ISBLANK('ÁREA MEJORA COMPETENCIAL'!R76),"",IF(OR(I76=3,V76="SI",R76="SI",S76="SI"),"SI","NO"))</f>
        <v/>
      </c>
      <c r="X76" s="9"/>
      <c r="Y76" s="6"/>
      <c r="Z76" s="6"/>
      <c r="AA76" s="6"/>
      <c r="AB76" s="6"/>
      <c r="AC76" s="6"/>
      <c r="AD76" s="6"/>
      <c r="AE76" s="6"/>
      <c r="AF76" s="6"/>
      <c r="AG76" s="6"/>
      <c r="AH76" s="6"/>
      <c r="AI76" s="464"/>
    </row>
    <row r="77" spans="1:36" s="99" customFormat="1" ht="18" customHeight="1" x14ac:dyDescent="0.3">
      <c r="A77" s="355" t="str">
        <f>IF(ISBLANK('ÁREA MEJORA COMPETENCIAL'!A77),"",'ÁREA MEJORA COMPETENCIAL'!A77:B77)</f>
        <v/>
      </c>
      <c r="B77" s="356"/>
      <c r="C77" s="181" t="str">
        <f>IF(ISBLANK('ÁREA MEJORA COMPETENCIAL'!C77),"",'ÁREA MEJORA COMPETENCIAL'!C77)</f>
        <v/>
      </c>
      <c r="D77" s="16" t="str">
        <f>IF(ISBLANK('ÁREA MEJORA COMPETENCIAL'!D77),"",'ÁREA MEJORA COMPETENCIAL'!D77)</f>
        <v/>
      </c>
      <c r="E77" s="76"/>
      <c r="F77" s="7" t="str">
        <f>IF(ISBLANK('ÁREA MEJORA COMPETENCIAL'!R77),"",IF('ÁREA MEJORA COMPETENCIAL'!CQ77="","",IF('ÁREA MEJORA COMPETENCIAL'!CQ77&gt;=0,"SI","NO")))</f>
        <v/>
      </c>
      <c r="G77" s="7" t="str">
        <f>IF(ISBLANK('ÁREA MEJORA COMPETENCIAL'!R77),"",IF('ÁREA MEJORA COMPETENCIAL'!CQ77="","",IF('ÁREA ACOMPAÑAMIENTO INT TÉC'!W77&gt;=0,"SI","NO")))</f>
        <v/>
      </c>
      <c r="H77" s="7" t="str">
        <f>IF(ISBLANK('ÁREA MEJORA COMPETENCIAL'!R77),"",IF('ÁREA MEJORA COMPETENCIAL'!CQ77="","",IF('ÁREA COMPLEMENTARIA'!BW77&gt;=0,"SI","NO")))</f>
        <v/>
      </c>
      <c r="I77" s="7" t="str">
        <f>IF('ÁREA MEJORA COMPETENCIAL'!CQ77="","",IF(ISBLANK('ÁREA MEJORA COMPETENCIAL'!R77),"",COUNTIF(F77:H77,"SI")))</f>
        <v/>
      </c>
      <c r="J77" s="7" t="str">
        <f>IF(ISBLANK('ÁREA MEJORA COMPETENCIAL'!R77),"",SUM('ÁREA MEJORA COMPETENCIAL'!CP77,'ÁREA ACOMPAÑAMIENTO INT TÉC'!V77,'ÁREA COMPLEMENTARIA'!BV77))</f>
        <v/>
      </c>
      <c r="K77" s="173" t="str">
        <f>IF(ISBLANK('ÁREA MEJORA COMPETENCIAL'!R77),"",(IF(T77=12,12,IF(T77=24,24,))))</f>
        <v/>
      </c>
      <c r="L77" s="174" t="str">
        <f>IF(ISBLANK('ÁREA MEJORA COMPETENCIAL'!R77),"",IF('ÁREA MEJORA COMPETENCIAL'!CO77="",(J77/K77),I77/3))</f>
        <v/>
      </c>
      <c r="M77" s="174" t="str">
        <f>IF(ISBLANK('ÁREA MEJORA COMPETENCIAL'!R77),"",IF('ÁREA MEJORA COMPETENCIAL'!CO77="","",(IF(AND(F77="NO",'ÁREA MEJORA COMPETENCIAL'!CR77&gt;=75%,'ÁREA ACOMPAÑAMIENTO INT TÉC'!X77&gt;=75%,'ÁREA COMPLEMENTARIA'!BX77&gt;=75%),"SI","NO"))))</f>
        <v/>
      </c>
      <c r="N77" s="174" t="str">
        <f>IF(ISBLANK('ÁREA MEJORA COMPETENCIAL'!R77),"",IF('ÁREA ACOMPAÑAMIENTO INT TÉC'!U77="","",(IF(AND(G77="NO",'ÁREA ACOMPAÑAMIENTO INT TÉC'!X77&gt;=75%,'ÁREA MEJORA COMPETENCIAL'!CR77&gt;=75%,'ÁREA COMPLEMENTARIA'!BX77&gt;=75%),"SI","NO"))))</f>
        <v/>
      </c>
      <c r="O77" s="174" t="str">
        <f>IF(ISBLANK('ÁREA MEJORA COMPETENCIAL'!R77),"",IF('ÁREA COMPLEMENTARIA'!BU77="","",(IF(AND(H77="NO",'ÁREA COMPLEMENTARIA'!BX77&gt;=75%,'ÁREA MEJORA COMPETENCIAL'!CR77&gt;=75%,'ÁREA ACOMPAÑAMIENTO INT TÉC'!X77&gt;=75%),"SI","NO"))))</f>
        <v/>
      </c>
      <c r="P77" s="7" t="str">
        <f t="shared" si="6"/>
        <v/>
      </c>
      <c r="Q77" s="7" t="str">
        <f t="shared" si="7"/>
        <v/>
      </c>
      <c r="R77" s="7" t="str">
        <f t="shared" si="8"/>
        <v/>
      </c>
      <c r="S77" s="7" t="str">
        <f t="shared" si="9"/>
        <v/>
      </c>
      <c r="T77" s="175" t="str">
        <f>IF(ISBLANK('ÁREA MEJORA COMPETENCIAL'!R77),"",(IF('ÁREA MEJORA COMPETENCIAL'!X77=1,12,IF('ÁREA MEJORA COMPETENCIAL'!X77=2,24))))</f>
        <v/>
      </c>
      <c r="U77" s="173" t="str">
        <f>IF(ISBLANK('ÁREA MEJORA COMPETENCIAL'!R77),"",SUM('ÁREA MEJORA COMPETENCIAL'!CO77,'ÁREA ACOMPAÑAMIENTO INT TÉC'!U77,'ÁREA COMPLEMENTARIA'!BU77))</f>
        <v/>
      </c>
      <c r="V77" s="216" t="str">
        <f>IF(ISBLANK('ÁREA MEJORA COMPETENCIAL'!R77),"",IF('ÁREA COMPLEMENTARIA'!BU77="","NO PROCEDE",IF(I77=3,"",IF(OR(M77="SI",N77="SI",O77="SI"),"SI","NO"))))</f>
        <v/>
      </c>
      <c r="W77" s="7" t="str">
        <f>IF(ISBLANK('ÁREA MEJORA COMPETENCIAL'!R77),"",IF(OR(I77=3,V77="SI",R77="SI",S77="SI"),"SI","NO"))</f>
        <v/>
      </c>
      <c r="X77" s="9"/>
      <c r="Y77" s="6"/>
      <c r="Z77" s="6"/>
      <c r="AA77" s="6"/>
      <c r="AB77" s="6"/>
      <c r="AC77" s="6"/>
      <c r="AD77" s="6"/>
      <c r="AE77" s="6"/>
      <c r="AF77" s="6"/>
      <c r="AG77" s="6"/>
      <c r="AH77" s="6"/>
      <c r="AI77" s="464"/>
    </row>
    <row r="78" spans="1:36" s="99" customFormat="1" ht="18" customHeight="1" x14ac:dyDescent="0.3">
      <c r="A78" s="355" t="str">
        <f>IF(ISBLANK('ÁREA MEJORA COMPETENCIAL'!A78),"",'ÁREA MEJORA COMPETENCIAL'!A78:B78)</f>
        <v/>
      </c>
      <c r="B78" s="356"/>
      <c r="C78" s="181" t="str">
        <f>IF(ISBLANK('ÁREA MEJORA COMPETENCIAL'!C78),"",'ÁREA MEJORA COMPETENCIAL'!C78)</f>
        <v/>
      </c>
      <c r="D78" s="16" t="str">
        <f>IF(ISBLANK('ÁREA MEJORA COMPETENCIAL'!D78),"",'ÁREA MEJORA COMPETENCIAL'!D78)</f>
        <v/>
      </c>
      <c r="E78" s="76"/>
      <c r="F78" s="7" t="str">
        <f>IF(ISBLANK('ÁREA MEJORA COMPETENCIAL'!R78),"",IF('ÁREA MEJORA COMPETENCIAL'!CQ78="","",IF('ÁREA MEJORA COMPETENCIAL'!CQ78&gt;=0,"SI","NO")))</f>
        <v/>
      </c>
      <c r="G78" s="7" t="str">
        <f>IF(ISBLANK('ÁREA MEJORA COMPETENCIAL'!R78),"",IF('ÁREA MEJORA COMPETENCIAL'!CQ78="","",IF('ÁREA ACOMPAÑAMIENTO INT TÉC'!W78&gt;=0,"SI","NO")))</f>
        <v/>
      </c>
      <c r="H78" s="7" t="str">
        <f>IF(ISBLANK('ÁREA MEJORA COMPETENCIAL'!R78),"",IF('ÁREA MEJORA COMPETENCIAL'!CQ78="","",IF('ÁREA COMPLEMENTARIA'!BW78&gt;=0,"SI","NO")))</f>
        <v/>
      </c>
      <c r="I78" s="7" t="str">
        <f>IF('ÁREA MEJORA COMPETENCIAL'!CQ78="","",IF(ISBLANK('ÁREA MEJORA COMPETENCIAL'!R78),"",COUNTIF(F78:H78,"SI")))</f>
        <v/>
      </c>
      <c r="J78" s="7" t="str">
        <f>IF(ISBLANK('ÁREA MEJORA COMPETENCIAL'!R78),"",SUM('ÁREA MEJORA COMPETENCIAL'!CP78,'ÁREA ACOMPAÑAMIENTO INT TÉC'!V78,'ÁREA COMPLEMENTARIA'!BV78))</f>
        <v/>
      </c>
      <c r="K78" s="173" t="str">
        <f>IF(ISBLANK('ÁREA MEJORA COMPETENCIAL'!R78),"",(IF(T78=12,12,IF(T78=24,24,))))</f>
        <v/>
      </c>
      <c r="L78" s="174" t="str">
        <f>IF(ISBLANK('ÁREA MEJORA COMPETENCIAL'!R78),"",IF('ÁREA MEJORA COMPETENCIAL'!CO78="",(J78/K78),I78/3))</f>
        <v/>
      </c>
      <c r="M78" s="174" t="str">
        <f>IF(ISBLANK('ÁREA MEJORA COMPETENCIAL'!R78),"",IF('ÁREA MEJORA COMPETENCIAL'!CO78="","",(IF(AND(F78="NO",'ÁREA MEJORA COMPETENCIAL'!CR78&gt;=75%,'ÁREA ACOMPAÑAMIENTO INT TÉC'!X78&gt;=75%,'ÁREA COMPLEMENTARIA'!BX78&gt;=75%),"SI","NO"))))</f>
        <v/>
      </c>
      <c r="N78" s="174" t="str">
        <f>IF(ISBLANK('ÁREA MEJORA COMPETENCIAL'!R78),"",IF('ÁREA ACOMPAÑAMIENTO INT TÉC'!U78="","",(IF(AND(G78="NO",'ÁREA ACOMPAÑAMIENTO INT TÉC'!X78&gt;=75%,'ÁREA MEJORA COMPETENCIAL'!CR78&gt;=75%,'ÁREA COMPLEMENTARIA'!BX78&gt;=75%),"SI","NO"))))</f>
        <v/>
      </c>
      <c r="O78" s="174" t="str">
        <f>IF(ISBLANK('ÁREA MEJORA COMPETENCIAL'!R78),"",IF('ÁREA COMPLEMENTARIA'!BU78="","",(IF(AND(H78="NO",'ÁREA COMPLEMENTARIA'!BX78&gt;=75%,'ÁREA MEJORA COMPETENCIAL'!CR78&gt;=75%,'ÁREA ACOMPAÑAMIENTO INT TÉC'!X78&gt;=75%),"SI","NO"))))</f>
        <v/>
      </c>
      <c r="P78" s="7" t="str">
        <f t="shared" si="6"/>
        <v/>
      </c>
      <c r="Q78" s="7" t="str">
        <f t="shared" si="7"/>
        <v/>
      </c>
      <c r="R78" s="7" t="str">
        <f t="shared" si="8"/>
        <v/>
      </c>
      <c r="S78" s="7" t="str">
        <f t="shared" si="9"/>
        <v/>
      </c>
      <c r="T78" s="175" t="str">
        <f>IF(ISBLANK('ÁREA MEJORA COMPETENCIAL'!R78),"",(IF('ÁREA MEJORA COMPETENCIAL'!X78=1,12,IF('ÁREA MEJORA COMPETENCIAL'!X78=2,24))))</f>
        <v/>
      </c>
      <c r="U78" s="173" t="str">
        <f>IF(ISBLANK('ÁREA MEJORA COMPETENCIAL'!R78),"",SUM('ÁREA MEJORA COMPETENCIAL'!CO78,'ÁREA ACOMPAÑAMIENTO INT TÉC'!U78,'ÁREA COMPLEMENTARIA'!BU78))</f>
        <v/>
      </c>
      <c r="V78" s="216" t="str">
        <f>IF(ISBLANK('ÁREA MEJORA COMPETENCIAL'!R78),"",IF('ÁREA COMPLEMENTARIA'!BU78="","NO PROCEDE",IF(I78=3,"",IF(OR(M78="SI",N78="SI",O78="SI"),"SI","NO"))))</f>
        <v/>
      </c>
      <c r="W78" s="7" t="str">
        <f>IF(ISBLANK('ÁREA MEJORA COMPETENCIAL'!R78),"",IF(OR(I78=3,V78="SI",R78="SI",S78="SI"),"SI","NO"))</f>
        <v/>
      </c>
      <c r="X78" s="9"/>
      <c r="Y78" s="6"/>
      <c r="Z78" s="6"/>
      <c r="AA78" s="6"/>
      <c r="AB78" s="6"/>
      <c r="AC78" s="6"/>
      <c r="AD78" s="6"/>
      <c r="AE78" s="6"/>
      <c r="AF78" s="6"/>
      <c r="AG78" s="6"/>
      <c r="AH78" s="6"/>
      <c r="AI78" s="464"/>
    </row>
    <row r="79" spans="1:36" s="99" customFormat="1" ht="18" customHeight="1" x14ac:dyDescent="0.3">
      <c r="A79" s="355" t="str">
        <f>IF(ISBLANK('ÁREA MEJORA COMPETENCIAL'!A79),"",'ÁREA MEJORA COMPETENCIAL'!A79:B79)</f>
        <v/>
      </c>
      <c r="B79" s="356"/>
      <c r="C79" s="181" t="str">
        <f>IF(ISBLANK('ÁREA MEJORA COMPETENCIAL'!C79),"",'ÁREA MEJORA COMPETENCIAL'!C79)</f>
        <v/>
      </c>
      <c r="D79" s="16" t="str">
        <f>IF(ISBLANK('ÁREA MEJORA COMPETENCIAL'!D79),"",'ÁREA MEJORA COMPETENCIAL'!D79)</f>
        <v/>
      </c>
      <c r="E79" s="76"/>
      <c r="F79" s="7" t="str">
        <f>IF(ISBLANK('ÁREA MEJORA COMPETENCIAL'!R79),"",IF('ÁREA MEJORA COMPETENCIAL'!CQ79="","",IF('ÁREA MEJORA COMPETENCIAL'!CQ79&gt;=0,"SI","NO")))</f>
        <v/>
      </c>
      <c r="G79" s="7" t="str">
        <f>IF(ISBLANK('ÁREA MEJORA COMPETENCIAL'!R79),"",IF('ÁREA MEJORA COMPETENCIAL'!CQ79="","",IF('ÁREA ACOMPAÑAMIENTO INT TÉC'!W79&gt;=0,"SI","NO")))</f>
        <v/>
      </c>
      <c r="H79" s="7" t="str">
        <f>IF(ISBLANK('ÁREA MEJORA COMPETENCIAL'!R79),"",IF('ÁREA MEJORA COMPETENCIAL'!CQ79="","",IF('ÁREA COMPLEMENTARIA'!BW79&gt;=0,"SI","NO")))</f>
        <v/>
      </c>
      <c r="I79" s="7" t="str">
        <f>IF('ÁREA MEJORA COMPETENCIAL'!CQ79="","",IF(ISBLANK('ÁREA MEJORA COMPETENCIAL'!R79),"",COUNTIF(F79:H79,"SI")))</f>
        <v/>
      </c>
      <c r="J79" s="7" t="str">
        <f>IF(ISBLANK('ÁREA MEJORA COMPETENCIAL'!R79),"",SUM('ÁREA MEJORA COMPETENCIAL'!CP79,'ÁREA ACOMPAÑAMIENTO INT TÉC'!V79,'ÁREA COMPLEMENTARIA'!BV79))</f>
        <v/>
      </c>
      <c r="K79" s="173" t="str">
        <f>IF(ISBLANK('ÁREA MEJORA COMPETENCIAL'!R79),"",(IF(T79=12,12,IF(T79=24,24,))))</f>
        <v/>
      </c>
      <c r="L79" s="174" t="str">
        <f>IF(ISBLANK('ÁREA MEJORA COMPETENCIAL'!R79),"",IF('ÁREA MEJORA COMPETENCIAL'!CO79="",(J79/K79),I79/3))</f>
        <v/>
      </c>
      <c r="M79" s="174" t="str">
        <f>IF(ISBLANK('ÁREA MEJORA COMPETENCIAL'!R79),"",IF('ÁREA MEJORA COMPETENCIAL'!CO79="","",(IF(AND(F79="NO",'ÁREA MEJORA COMPETENCIAL'!CR79&gt;=75%,'ÁREA ACOMPAÑAMIENTO INT TÉC'!X79&gt;=75%,'ÁREA COMPLEMENTARIA'!BX79&gt;=75%),"SI","NO"))))</f>
        <v/>
      </c>
      <c r="N79" s="174" t="str">
        <f>IF(ISBLANK('ÁREA MEJORA COMPETENCIAL'!R79),"",IF('ÁREA ACOMPAÑAMIENTO INT TÉC'!U79="","",(IF(AND(G79="NO",'ÁREA ACOMPAÑAMIENTO INT TÉC'!X79&gt;=75%,'ÁREA MEJORA COMPETENCIAL'!CR79&gt;=75%,'ÁREA COMPLEMENTARIA'!BX79&gt;=75%),"SI","NO"))))</f>
        <v/>
      </c>
      <c r="O79" s="174" t="str">
        <f>IF(ISBLANK('ÁREA MEJORA COMPETENCIAL'!R79),"",IF('ÁREA COMPLEMENTARIA'!BU79="","",(IF(AND(H79="NO",'ÁREA COMPLEMENTARIA'!BX79&gt;=75%,'ÁREA MEJORA COMPETENCIAL'!CR79&gt;=75%,'ÁREA ACOMPAÑAMIENTO INT TÉC'!X79&gt;=75%),"SI","NO"))))</f>
        <v/>
      </c>
      <c r="P79" s="7" t="str">
        <f t="shared" si="6"/>
        <v/>
      </c>
      <c r="Q79" s="7" t="str">
        <f t="shared" si="7"/>
        <v/>
      </c>
      <c r="R79" s="7" t="str">
        <f t="shared" si="8"/>
        <v/>
      </c>
      <c r="S79" s="7" t="str">
        <f t="shared" si="9"/>
        <v/>
      </c>
      <c r="T79" s="175" t="str">
        <f>IF(ISBLANK('ÁREA MEJORA COMPETENCIAL'!R79),"",(IF('ÁREA MEJORA COMPETENCIAL'!X79=1,12,IF('ÁREA MEJORA COMPETENCIAL'!X79=2,24))))</f>
        <v/>
      </c>
      <c r="U79" s="173" t="str">
        <f>IF(ISBLANK('ÁREA MEJORA COMPETENCIAL'!R79),"",SUM('ÁREA MEJORA COMPETENCIAL'!CO79,'ÁREA ACOMPAÑAMIENTO INT TÉC'!U79,'ÁREA COMPLEMENTARIA'!BU79))</f>
        <v/>
      </c>
      <c r="V79" s="216" t="str">
        <f>IF(ISBLANK('ÁREA MEJORA COMPETENCIAL'!R79),"",IF('ÁREA COMPLEMENTARIA'!BU79="","NO PROCEDE",IF(I79=3,"",IF(OR(M79="SI",N79="SI",O79="SI"),"SI","NO"))))</f>
        <v/>
      </c>
      <c r="W79" s="7" t="str">
        <f>IF(ISBLANK('ÁREA MEJORA COMPETENCIAL'!R79),"",IF(OR(I79=3,V79="SI",R79="SI",S79="SI"),"SI","NO"))</f>
        <v/>
      </c>
      <c r="X79" s="9"/>
      <c r="Y79" s="6"/>
      <c r="Z79" s="6"/>
      <c r="AA79" s="6"/>
      <c r="AB79" s="6"/>
      <c r="AC79" s="6"/>
      <c r="AD79" s="6"/>
      <c r="AE79" s="6"/>
      <c r="AF79" s="6"/>
      <c r="AG79" s="6"/>
      <c r="AH79" s="6"/>
      <c r="AI79" s="464"/>
    </row>
    <row r="80" spans="1:36" s="99" customFormat="1" ht="18" customHeight="1" x14ac:dyDescent="0.3">
      <c r="A80" s="355" t="str">
        <f>IF(ISBLANK('ÁREA MEJORA COMPETENCIAL'!A80),"",'ÁREA MEJORA COMPETENCIAL'!A80:B80)</f>
        <v/>
      </c>
      <c r="B80" s="356"/>
      <c r="C80" s="181" t="str">
        <f>IF(ISBLANK('ÁREA MEJORA COMPETENCIAL'!C80),"",'ÁREA MEJORA COMPETENCIAL'!C80)</f>
        <v/>
      </c>
      <c r="D80" s="16" t="str">
        <f>IF(ISBLANK('ÁREA MEJORA COMPETENCIAL'!D80),"",'ÁREA MEJORA COMPETENCIAL'!D80)</f>
        <v/>
      </c>
      <c r="E80" s="76"/>
      <c r="F80" s="7" t="str">
        <f>IF(ISBLANK('ÁREA MEJORA COMPETENCIAL'!R80),"",IF('ÁREA MEJORA COMPETENCIAL'!CQ80="","",IF('ÁREA MEJORA COMPETENCIAL'!CQ80&gt;=0,"SI","NO")))</f>
        <v/>
      </c>
      <c r="G80" s="7" t="str">
        <f>IF(ISBLANK('ÁREA MEJORA COMPETENCIAL'!R80),"",IF('ÁREA MEJORA COMPETENCIAL'!CQ80="","",IF('ÁREA ACOMPAÑAMIENTO INT TÉC'!W80&gt;=0,"SI","NO")))</f>
        <v/>
      </c>
      <c r="H80" s="7" t="str">
        <f>IF(ISBLANK('ÁREA MEJORA COMPETENCIAL'!R80),"",IF('ÁREA MEJORA COMPETENCIAL'!CQ80="","",IF('ÁREA COMPLEMENTARIA'!BW80&gt;=0,"SI","NO")))</f>
        <v/>
      </c>
      <c r="I80" s="7" t="str">
        <f>IF('ÁREA MEJORA COMPETENCIAL'!CQ80="","",IF(ISBLANK('ÁREA MEJORA COMPETENCIAL'!R80),"",COUNTIF(F80:H80,"SI")))</f>
        <v/>
      </c>
      <c r="J80" s="7" t="str">
        <f>IF(ISBLANK('ÁREA MEJORA COMPETENCIAL'!R80),"",SUM('ÁREA MEJORA COMPETENCIAL'!CP80,'ÁREA ACOMPAÑAMIENTO INT TÉC'!V80,'ÁREA COMPLEMENTARIA'!BV80))</f>
        <v/>
      </c>
      <c r="K80" s="173" t="str">
        <f>IF(ISBLANK('ÁREA MEJORA COMPETENCIAL'!R80),"",(IF(T80=12,12,IF(T80=24,24,))))</f>
        <v/>
      </c>
      <c r="L80" s="174" t="str">
        <f>IF(ISBLANK('ÁREA MEJORA COMPETENCIAL'!R80),"",IF('ÁREA MEJORA COMPETENCIAL'!CO80="",(J80/K80),I80/3))</f>
        <v/>
      </c>
      <c r="M80" s="174" t="str">
        <f>IF(ISBLANK('ÁREA MEJORA COMPETENCIAL'!R80),"",IF('ÁREA MEJORA COMPETENCIAL'!CO80="","",(IF(AND(F80="NO",'ÁREA MEJORA COMPETENCIAL'!CR80&gt;=75%,'ÁREA ACOMPAÑAMIENTO INT TÉC'!X80&gt;=75%,'ÁREA COMPLEMENTARIA'!BX80&gt;=75%),"SI","NO"))))</f>
        <v/>
      </c>
      <c r="N80" s="174" t="str">
        <f>IF(ISBLANK('ÁREA MEJORA COMPETENCIAL'!R80),"",IF('ÁREA ACOMPAÑAMIENTO INT TÉC'!U80="","",(IF(AND(G80="NO",'ÁREA ACOMPAÑAMIENTO INT TÉC'!X80&gt;=75%,'ÁREA MEJORA COMPETENCIAL'!CR80&gt;=75%,'ÁREA COMPLEMENTARIA'!BX80&gt;=75%),"SI","NO"))))</f>
        <v/>
      </c>
      <c r="O80" s="174" t="str">
        <f>IF(ISBLANK('ÁREA MEJORA COMPETENCIAL'!R80),"",IF('ÁREA COMPLEMENTARIA'!BU80="","",(IF(AND(H80="NO",'ÁREA COMPLEMENTARIA'!BX80&gt;=75%,'ÁREA MEJORA COMPETENCIAL'!CR80&gt;=75%,'ÁREA ACOMPAÑAMIENTO INT TÉC'!X80&gt;=75%),"SI","NO"))))</f>
        <v/>
      </c>
      <c r="P80" s="7" t="str">
        <f t="shared" si="6"/>
        <v/>
      </c>
      <c r="Q80" s="7" t="str">
        <f t="shared" si="7"/>
        <v/>
      </c>
      <c r="R80" s="7" t="str">
        <f t="shared" si="8"/>
        <v/>
      </c>
      <c r="S80" s="7" t="str">
        <f t="shared" si="9"/>
        <v/>
      </c>
      <c r="T80" s="175" t="str">
        <f>IF(ISBLANK('ÁREA MEJORA COMPETENCIAL'!R80),"",(IF('ÁREA MEJORA COMPETENCIAL'!X80=1,12,IF('ÁREA MEJORA COMPETENCIAL'!X80=2,24))))</f>
        <v/>
      </c>
      <c r="U80" s="173" t="str">
        <f>IF(ISBLANK('ÁREA MEJORA COMPETENCIAL'!R80),"",SUM('ÁREA MEJORA COMPETENCIAL'!CO80,'ÁREA ACOMPAÑAMIENTO INT TÉC'!U80,'ÁREA COMPLEMENTARIA'!BU80))</f>
        <v/>
      </c>
      <c r="V80" s="216" t="str">
        <f>IF(ISBLANK('ÁREA MEJORA COMPETENCIAL'!R80),"",IF('ÁREA COMPLEMENTARIA'!BU80="","NO PROCEDE",IF(I80=3,"",IF(OR(M80="SI",N80="SI",O80="SI"),"SI","NO"))))</f>
        <v/>
      </c>
      <c r="W80" s="7" t="str">
        <f>IF(ISBLANK('ÁREA MEJORA COMPETENCIAL'!R80),"",IF(OR(I80=3,V80="SI",R80="SI",S80="SI"),"SI","NO"))</f>
        <v/>
      </c>
      <c r="X80" s="9"/>
      <c r="Y80" s="6"/>
      <c r="Z80" s="6"/>
      <c r="AA80" s="6"/>
      <c r="AB80" s="6"/>
      <c r="AC80" s="6"/>
      <c r="AD80" s="6"/>
      <c r="AE80" s="6"/>
      <c r="AF80" s="6"/>
      <c r="AG80" s="6"/>
      <c r="AH80" s="6"/>
      <c r="AI80" s="464"/>
    </row>
    <row r="81" spans="1:36" s="99" customFormat="1" ht="18" customHeight="1" x14ac:dyDescent="0.3">
      <c r="A81" s="355" t="str">
        <f>IF(ISBLANK('ÁREA MEJORA COMPETENCIAL'!A81),"",'ÁREA MEJORA COMPETENCIAL'!A81:B81)</f>
        <v/>
      </c>
      <c r="B81" s="356"/>
      <c r="C81" s="181" t="str">
        <f>IF(ISBLANK('ÁREA MEJORA COMPETENCIAL'!C81),"",'ÁREA MEJORA COMPETENCIAL'!C81)</f>
        <v/>
      </c>
      <c r="D81" s="16" t="str">
        <f>IF(ISBLANK('ÁREA MEJORA COMPETENCIAL'!D81),"",'ÁREA MEJORA COMPETENCIAL'!D81)</f>
        <v/>
      </c>
      <c r="E81" s="76"/>
      <c r="F81" s="7" t="str">
        <f>IF(ISBLANK('ÁREA MEJORA COMPETENCIAL'!R81),"",IF('ÁREA MEJORA COMPETENCIAL'!CQ81="","",IF('ÁREA MEJORA COMPETENCIAL'!CQ81&gt;=0,"SI","NO")))</f>
        <v/>
      </c>
      <c r="G81" s="7" t="str">
        <f>IF(ISBLANK('ÁREA MEJORA COMPETENCIAL'!R81),"",IF('ÁREA MEJORA COMPETENCIAL'!CQ81="","",IF('ÁREA ACOMPAÑAMIENTO INT TÉC'!W81&gt;=0,"SI","NO")))</f>
        <v/>
      </c>
      <c r="H81" s="7" t="str">
        <f>IF(ISBLANK('ÁREA MEJORA COMPETENCIAL'!R81),"",IF('ÁREA MEJORA COMPETENCIAL'!CQ81="","",IF('ÁREA COMPLEMENTARIA'!BW81&gt;=0,"SI","NO")))</f>
        <v/>
      </c>
      <c r="I81" s="7" t="str">
        <f>IF('ÁREA MEJORA COMPETENCIAL'!CQ81="","",IF(ISBLANK('ÁREA MEJORA COMPETENCIAL'!R81),"",COUNTIF(F81:H81,"SI")))</f>
        <v/>
      </c>
      <c r="J81" s="7" t="str">
        <f>IF(ISBLANK('ÁREA MEJORA COMPETENCIAL'!R81),"",SUM('ÁREA MEJORA COMPETENCIAL'!CP81,'ÁREA ACOMPAÑAMIENTO INT TÉC'!V81,'ÁREA COMPLEMENTARIA'!BV81))</f>
        <v/>
      </c>
      <c r="K81" s="173" t="str">
        <f>IF(ISBLANK('ÁREA MEJORA COMPETENCIAL'!R81),"",(IF(T81=12,12,IF(T81=24,24,))))</f>
        <v/>
      </c>
      <c r="L81" s="174" t="str">
        <f>IF(ISBLANK('ÁREA MEJORA COMPETENCIAL'!R81),"",IF('ÁREA MEJORA COMPETENCIAL'!CO81="",(J81/K81),I81/3))</f>
        <v/>
      </c>
      <c r="M81" s="174" t="str">
        <f>IF(ISBLANK('ÁREA MEJORA COMPETENCIAL'!R81),"",IF('ÁREA MEJORA COMPETENCIAL'!CO81="","",(IF(AND(F81="NO",'ÁREA MEJORA COMPETENCIAL'!CR81&gt;=75%,'ÁREA ACOMPAÑAMIENTO INT TÉC'!X81&gt;=75%,'ÁREA COMPLEMENTARIA'!BX81&gt;=75%),"SI","NO"))))</f>
        <v/>
      </c>
      <c r="N81" s="174" t="str">
        <f>IF(ISBLANK('ÁREA MEJORA COMPETENCIAL'!R81),"",IF('ÁREA ACOMPAÑAMIENTO INT TÉC'!U81="","",(IF(AND(G81="NO",'ÁREA ACOMPAÑAMIENTO INT TÉC'!X81&gt;=75%,'ÁREA MEJORA COMPETENCIAL'!CR81&gt;=75%,'ÁREA COMPLEMENTARIA'!BX81&gt;=75%),"SI","NO"))))</f>
        <v/>
      </c>
      <c r="O81" s="174" t="str">
        <f>IF(ISBLANK('ÁREA MEJORA COMPETENCIAL'!R81),"",IF('ÁREA COMPLEMENTARIA'!BU81="","",(IF(AND(H81="NO",'ÁREA COMPLEMENTARIA'!BX81&gt;=75%,'ÁREA MEJORA COMPETENCIAL'!CR81&gt;=75%,'ÁREA ACOMPAÑAMIENTO INT TÉC'!X81&gt;=75%),"SI","NO"))))</f>
        <v/>
      </c>
      <c r="P81" s="7" t="str">
        <f t="shared" si="6"/>
        <v/>
      </c>
      <c r="Q81" s="7" t="str">
        <f t="shared" si="7"/>
        <v/>
      </c>
      <c r="R81" s="7" t="str">
        <f t="shared" si="8"/>
        <v/>
      </c>
      <c r="S81" s="7" t="str">
        <f t="shared" si="9"/>
        <v/>
      </c>
      <c r="T81" s="175" t="str">
        <f>IF(ISBLANK('ÁREA MEJORA COMPETENCIAL'!R81),"",(IF('ÁREA MEJORA COMPETENCIAL'!X81=1,12,IF('ÁREA MEJORA COMPETENCIAL'!X81=2,24))))</f>
        <v/>
      </c>
      <c r="U81" s="173" t="str">
        <f>IF(ISBLANK('ÁREA MEJORA COMPETENCIAL'!R81),"",SUM('ÁREA MEJORA COMPETENCIAL'!CO81,'ÁREA ACOMPAÑAMIENTO INT TÉC'!U81,'ÁREA COMPLEMENTARIA'!BU81))</f>
        <v/>
      </c>
      <c r="V81" s="216" t="str">
        <f>IF(ISBLANK('ÁREA MEJORA COMPETENCIAL'!R81),"",IF('ÁREA COMPLEMENTARIA'!BU81="","NO PROCEDE",IF(I81=3,"",IF(OR(M81="SI",N81="SI",O81="SI"),"SI","NO"))))</f>
        <v/>
      </c>
      <c r="W81" s="7" t="str">
        <f>IF(ISBLANK('ÁREA MEJORA COMPETENCIAL'!R81),"",IF(OR(I81=3,V81="SI",R81="SI",S81="SI"),"SI","NO"))</f>
        <v/>
      </c>
      <c r="X81" s="9"/>
      <c r="Y81" s="6"/>
      <c r="Z81" s="6"/>
      <c r="AA81" s="6"/>
      <c r="AB81" s="6"/>
      <c r="AC81" s="6"/>
      <c r="AD81" s="6"/>
      <c r="AE81" s="6"/>
      <c r="AF81" s="6"/>
      <c r="AG81" s="6"/>
      <c r="AH81" s="6"/>
      <c r="AI81" s="464"/>
    </row>
    <row r="82" spans="1:36" s="99" customFormat="1" ht="18" customHeight="1" x14ac:dyDescent="0.3">
      <c r="A82" s="355" t="str">
        <f>IF(ISBLANK('ÁREA MEJORA COMPETENCIAL'!A82),"",'ÁREA MEJORA COMPETENCIAL'!A82:B82)</f>
        <v/>
      </c>
      <c r="B82" s="356"/>
      <c r="C82" s="181" t="str">
        <f>IF(ISBLANK('ÁREA MEJORA COMPETENCIAL'!C82),"",'ÁREA MEJORA COMPETENCIAL'!C82)</f>
        <v/>
      </c>
      <c r="D82" s="16" t="str">
        <f>IF(ISBLANK('ÁREA MEJORA COMPETENCIAL'!D82),"",'ÁREA MEJORA COMPETENCIAL'!D82)</f>
        <v/>
      </c>
      <c r="E82" s="76"/>
      <c r="F82" s="7" t="str">
        <f>IF(ISBLANK('ÁREA MEJORA COMPETENCIAL'!R82),"",IF('ÁREA MEJORA COMPETENCIAL'!CQ82="","",IF('ÁREA MEJORA COMPETENCIAL'!CQ82&gt;=0,"SI","NO")))</f>
        <v/>
      </c>
      <c r="G82" s="7" t="str">
        <f>IF(ISBLANK('ÁREA MEJORA COMPETENCIAL'!R82),"",IF('ÁREA MEJORA COMPETENCIAL'!CQ82="","",IF('ÁREA ACOMPAÑAMIENTO INT TÉC'!W82&gt;=0,"SI","NO")))</f>
        <v/>
      </c>
      <c r="H82" s="7" t="str">
        <f>IF(ISBLANK('ÁREA MEJORA COMPETENCIAL'!R82),"",IF('ÁREA MEJORA COMPETENCIAL'!CQ82="","",IF('ÁREA COMPLEMENTARIA'!BW82&gt;=0,"SI","NO")))</f>
        <v/>
      </c>
      <c r="I82" s="7" t="str">
        <f>IF('ÁREA MEJORA COMPETENCIAL'!CQ82="","",IF(ISBLANK('ÁREA MEJORA COMPETENCIAL'!R82),"",COUNTIF(F82:H82,"SI")))</f>
        <v/>
      </c>
      <c r="J82" s="7" t="str">
        <f>IF(ISBLANK('ÁREA MEJORA COMPETENCIAL'!R82),"",SUM('ÁREA MEJORA COMPETENCIAL'!CP82,'ÁREA ACOMPAÑAMIENTO INT TÉC'!V82,'ÁREA COMPLEMENTARIA'!BV82))</f>
        <v/>
      </c>
      <c r="K82" s="173" t="str">
        <f>IF(ISBLANK('ÁREA MEJORA COMPETENCIAL'!R82),"",(IF(T82=12,12,IF(T82=24,24,))))</f>
        <v/>
      </c>
      <c r="L82" s="174" t="str">
        <f>IF(ISBLANK('ÁREA MEJORA COMPETENCIAL'!R82),"",IF('ÁREA MEJORA COMPETENCIAL'!CO82="",(J82/K82),I82/3))</f>
        <v/>
      </c>
      <c r="M82" s="174" t="str">
        <f>IF(ISBLANK('ÁREA MEJORA COMPETENCIAL'!R82),"",IF('ÁREA MEJORA COMPETENCIAL'!CO82="","",(IF(AND(F82="NO",'ÁREA MEJORA COMPETENCIAL'!CR82&gt;=75%,'ÁREA ACOMPAÑAMIENTO INT TÉC'!X82&gt;=75%,'ÁREA COMPLEMENTARIA'!BX82&gt;=75%),"SI","NO"))))</f>
        <v/>
      </c>
      <c r="N82" s="174" t="str">
        <f>IF(ISBLANK('ÁREA MEJORA COMPETENCIAL'!R82),"",IF('ÁREA ACOMPAÑAMIENTO INT TÉC'!U82="","",(IF(AND(G82="NO",'ÁREA ACOMPAÑAMIENTO INT TÉC'!X82&gt;=75%,'ÁREA MEJORA COMPETENCIAL'!CR82&gt;=75%,'ÁREA COMPLEMENTARIA'!BX82&gt;=75%),"SI","NO"))))</f>
        <v/>
      </c>
      <c r="O82" s="174" t="str">
        <f>IF(ISBLANK('ÁREA MEJORA COMPETENCIAL'!R82),"",IF('ÁREA COMPLEMENTARIA'!BU82="","",(IF(AND(H82="NO",'ÁREA COMPLEMENTARIA'!BX82&gt;=75%,'ÁREA MEJORA COMPETENCIAL'!CR82&gt;=75%,'ÁREA ACOMPAÑAMIENTO INT TÉC'!X82&gt;=75%),"SI","NO"))))</f>
        <v/>
      </c>
      <c r="P82" s="7" t="str">
        <f t="shared" si="6"/>
        <v/>
      </c>
      <c r="Q82" s="7" t="str">
        <f t="shared" si="7"/>
        <v/>
      </c>
      <c r="R82" s="7" t="str">
        <f t="shared" si="8"/>
        <v/>
      </c>
      <c r="S82" s="7" t="str">
        <f t="shared" si="9"/>
        <v/>
      </c>
      <c r="T82" s="175" t="str">
        <f>IF(ISBLANK('ÁREA MEJORA COMPETENCIAL'!R82),"",(IF('ÁREA MEJORA COMPETENCIAL'!X82=1,12,IF('ÁREA MEJORA COMPETENCIAL'!X82=2,24))))</f>
        <v/>
      </c>
      <c r="U82" s="173" t="str">
        <f>IF(ISBLANK('ÁREA MEJORA COMPETENCIAL'!R82),"",SUM('ÁREA MEJORA COMPETENCIAL'!CO82,'ÁREA ACOMPAÑAMIENTO INT TÉC'!U82,'ÁREA COMPLEMENTARIA'!BU82))</f>
        <v/>
      </c>
      <c r="V82" s="216" t="str">
        <f>IF(ISBLANK('ÁREA MEJORA COMPETENCIAL'!R82),"",IF('ÁREA COMPLEMENTARIA'!BU82="","NO PROCEDE",IF(I82=3,"",IF(OR(M82="SI",N82="SI",O82="SI"),"SI","NO"))))</f>
        <v/>
      </c>
      <c r="W82" s="7" t="str">
        <f>IF(ISBLANK('ÁREA MEJORA COMPETENCIAL'!R82),"",IF(OR(I82=3,V82="SI",R82="SI",S82="SI"),"SI","NO"))</f>
        <v/>
      </c>
      <c r="X82" s="9"/>
      <c r="Y82" s="6"/>
      <c r="Z82" s="6"/>
      <c r="AA82" s="6"/>
      <c r="AB82" s="6"/>
      <c r="AC82" s="6"/>
      <c r="AD82" s="6"/>
      <c r="AE82" s="6"/>
      <c r="AF82" s="6"/>
      <c r="AG82" s="6"/>
      <c r="AH82" s="6"/>
      <c r="AI82" s="464"/>
    </row>
    <row r="83" spans="1:36" s="99" customFormat="1" ht="18" customHeight="1" x14ac:dyDescent="0.3">
      <c r="A83" s="355" t="str">
        <f>IF(ISBLANK('ÁREA MEJORA COMPETENCIAL'!A83),"",'ÁREA MEJORA COMPETENCIAL'!A83:B83)</f>
        <v/>
      </c>
      <c r="B83" s="356"/>
      <c r="C83" s="181" t="str">
        <f>IF(ISBLANK('ÁREA MEJORA COMPETENCIAL'!C83),"",'ÁREA MEJORA COMPETENCIAL'!C83)</f>
        <v/>
      </c>
      <c r="D83" s="16" t="str">
        <f>IF(ISBLANK('ÁREA MEJORA COMPETENCIAL'!D83),"",'ÁREA MEJORA COMPETENCIAL'!D83)</f>
        <v/>
      </c>
      <c r="E83" s="76"/>
      <c r="F83" s="7" t="str">
        <f>IF(ISBLANK('ÁREA MEJORA COMPETENCIAL'!R83),"",IF('ÁREA MEJORA COMPETENCIAL'!CQ83="","",IF('ÁREA MEJORA COMPETENCIAL'!CQ83&gt;=0,"SI","NO")))</f>
        <v/>
      </c>
      <c r="G83" s="7" t="str">
        <f>IF(ISBLANK('ÁREA MEJORA COMPETENCIAL'!R83),"",IF('ÁREA MEJORA COMPETENCIAL'!CQ83="","",IF('ÁREA ACOMPAÑAMIENTO INT TÉC'!W83&gt;=0,"SI","NO")))</f>
        <v/>
      </c>
      <c r="H83" s="7" t="str">
        <f>IF(ISBLANK('ÁREA MEJORA COMPETENCIAL'!R83),"",IF('ÁREA MEJORA COMPETENCIAL'!CQ83="","",IF('ÁREA COMPLEMENTARIA'!BW83&gt;=0,"SI","NO")))</f>
        <v/>
      </c>
      <c r="I83" s="7" t="str">
        <f>IF('ÁREA MEJORA COMPETENCIAL'!CQ83="","",IF(ISBLANK('ÁREA MEJORA COMPETENCIAL'!R83),"",COUNTIF(F83:H83,"SI")))</f>
        <v/>
      </c>
      <c r="J83" s="7" t="str">
        <f>IF(ISBLANK('ÁREA MEJORA COMPETENCIAL'!R83),"",SUM('ÁREA MEJORA COMPETENCIAL'!CP83,'ÁREA ACOMPAÑAMIENTO INT TÉC'!V83,'ÁREA COMPLEMENTARIA'!BV83))</f>
        <v/>
      </c>
      <c r="K83" s="173" t="str">
        <f>IF(ISBLANK('ÁREA MEJORA COMPETENCIAL'!R83),"",(IF(T83=12,12,IF(T83=24,24,))))</f>
        <v/>
      </c>
      <c r="L83" s="174" t="str">
        <f>IF(ISBLANK('ÁREA MEJORA COMPETENCIAL'!R83),"",IF('ÁREA MEJORA COMPETENCIAL'!CO83="",(J83/K83),I83/3))</f>
        <v/>
      </c>
      <c r="M83" s="174" t="str">
        <f>IF(ISBLANK('ÁREA MEJORA COMPETENCIAL'!R83),"",IF('ÁREA MEJORA COMPETENCIAL'!CO83="","",(IF(AND(F83="NO",'ÁREA MEJORA COMPETENCIAL'!CR83&gt;=75%,'ÁREA ACOMPAÑAMIENTO INT TÉC'!X83&gt;=75%,'ÁREA COMPLEMENTARIA'!BX83&gt;=75%),"SI","NO"))))</f>
        <v/>
      </c>
      <c r="N83" s="174" t="str">
        <f>IF(ISBLANK('ÁREA MEJORA COMPETENCIAL'!R83),"",IF('ÁREA ACOMPAÑAMIENTO INT TÉC'!U83="","",(IF(AND(G83="NO",'ÁREA ACOMPAÑAMIENTO INT TÉC'!X83&gt;=75%,'ÁREA MEJORA COMPETENCIAL'!CR83&gt;=75%,'ÁREA COMPLEMENTARIA'!BX83&gt;=75%),"SI","NO"))))</f>
        <v/>
      </c>
      <c r="O83" s="174" t="str">
        <f>IF(ISBLANK('ÁREA MEJORA COMPETENCIAL'!R83),"",IF('ÁREA COMPLEMENTARIA'!BU83="","",(IF(AND(H83="NO",'ÁREA COMPLEMENTARIA'!BX83&gt;=75%,'ÁREA MEJORA COMPETENCIAL'!CR83&gt;=75%,'ÁREA ACOMPAÑAMIENTO INT TÉC'!X83&gt;=75%),"SI","NO"))))</f>
        <v/>
      </c>
      <c r="P83" s="7" t="str">
        <f t="shared" si="6"/>
        <v/>
      </c>
      <c r="Q83" s="7" t="str">
        <f t="shared" si="7"/>
        <v/>
      </c>
      <c r="R83" s="7" t="str">
        <f t="shared" si="8"/>
        <v/>
      </c>
      <c r="S83" s="7" t="str">
        <f t="shared" si="9"/>
        <v/>
      </c>
      <c r="T83" s="175" t="str">
        <f>IF(ISBLANK('ÁREA MEJORA COMPETENCIAL'!R83),"",(IF('ÁREA MEJORA COMPETENCIAL'!X83=1,12,IF('ÁREA MEJORA COMPETENCIAL'!X83=2,24))))</f>
        <v/>
      </c>
      <c r="U83" s="173" t="str">
        <f>IF(ISBLANK('ÁREA MEJORA COMPETENCIAL'!R83),"",SUM('ÁREA MEJORA COMPETENCIAL'!CO83,'ÁREA ACOMPAÑAMIENTO INT TÉC'!U83,'ÁREA COMPLEMENTARIA'!BU83))</f>
        <v/>
      </c>
      <c r="V83" s="216" t="str">
        <f>IF(ISBLANK('ÁREA MEJORA COMPETENCIAL'!R83),"",IF('ÁREA COMPLEMENTARIA'!BU83="","NO PROCEDE",IF(I83=3,"",IF(OR(M83="SI",N83="SI",O83="SI"),"SI","NO"))))</f>
        <v/>
      </c>
      <c r="W83" s="7" t="str">
        <f>IF(ISBLANK('ÁREA MEJORA COMPETENCIAL'!R83),"",IF(OR(I83=3,V83="SI",R83="SI",S83="SI"),"SI","NO"))</f>
        <v/>
      </c>
      <c r="X83" s="9"/>
      <c r="Y83" s="6"/>
      <c r="Z83" s="6"/>
      <c r="AA83" s="6"/>
      <c r="AB83" s="6"/>
      <c r="AC83" s="6"/>
      <c r="AD83" s="6"/>
      <c r="AE83" s="6"/>
      <c r="AF83" s="6"/>
      <c r="AG83" s="6"/>
      <c r="AH83" s="6"/>
      <c r="AI83" s="464"/>
    </row>
    <row r="84" spans="1:36" s="99" customFormat="1" ht="18" customHeight="1" x14ac:dyDescent="0.3">
      <c r="A84" s="355" t="str">
        <f>IF(ISBLANK('ÁREA MEJORA COMPETENCIAL'!A84),"",'ÁREA MEJORA COMPETENCIAL'!A84:B84)</f>
        <v/>
      </c>
      <c r="B84" s="356"/>
      <c r="C84" s="181" t="str">
        <f>IF(ISBLANK('ÁREA MEJORA COMPETENCIAL'!C84),"",'ÁREA MEJORA COMPETENCIAL'!C84)</f>
        <v/>
      </c>
      <c r="D84" s="16" t="str">
        <f>IF(ISBLANK('ÁREA MEJORA COMPETENCIAL'!D84),"",'ÁREA MEJORA COMPETENCIAL'!D84)</f>
        <v/>
      </c>
      <c r="E84" s="76"/>
      <c r="F84" s="7" t="str">
        <f>IF(ISBLANK('ÁREA MEJORA COMPETENCIAL'!R84),"",IF('ÁREA MEJORA COMPETENCIAL'!CQ84="","",IF('ÁREA MEJORA COMPETENCIAL'!CQ84&gt;=0,"SI","NO")))</f>
        <v/>
      </c>
      <c r="G84" s="7" t="str">
        <f>IF(ISBLANK('ÁREA MEJORA COMPETENCIAL'!R84),"",IF('ÁREA MEJORA COMPETENCIAL'!CQ84="","",IF('ÁREA ACOMPAÑAMIENTO INT TÉC'!W84&gt;=0,"SI","NO")))</f>
        <v/>
      </c>
      <c r="H84" s="7" t="str">
        <f>IF(ISBLANK('ÁREA MEJORA COMPETENCIAL'!R84),"",IF('ÁREA MEJORA COMPETENCIAL'!CQ84="","",IF('ÁREA COMPLEMENTARIA'!BW84&gt;=0,"SI","NO")))</f>
        <v/>
      </c>
      <c r="I84" s="7" t="str">
        <f>IF('ÁREA MEJORA COMPETENCIAL'!CQ84="","",IF(ISBLANK('ÁREA MEJORA COMPETENCIAL'!R84),"",COUNTIF(F84:H84,"SI")))</f>
        <v/>
      </c>
      <c r="J84" s="7" t="str">
        <f>IF(ISBLANK('ÁREA MEJORA COMPETENCIAL'!R84),"",SUM('ÁREA MEJORA COMPETENCIAL'!CP84,'ÁREA ACOMPAÑAMIENTO INT TÉC'!V84,'ÁREA COMPLEMENTARIA'!BV84))</f>
        <v/>
      </c>
      <c r="K84" s="173" t="str">
        <f>IF(ISBLANK('ÁREA MEJORA COMPETENCIAL'!R84),"",(IF(T84=12,12,IF(T84=24,24,))))</f>
        <v/>
      </c>
      <c r="L84" s="174" t="str">
        <f>IF(ISBLANK('ÁREA MEJORA COMPETENCIAL'!R84),"",IF('ÁREA MEJORA COMPETENCIAL'!CO84="",(J84/K84),I84/3))</f>
        <v/>
      </c>
      <c r="M84" s="174" t="str">
        <f>IF(ISBLANK('ÁREA MEJORA COMPETENCIAL'!R84),"",IF('ÁREA MEJORA COMPETENCIAL'!CO84="","",(IF(AND(F84="NO",'ÁREA MEJORA COMPETENCIAL'!CR84&gt;=75%,'ÁREA ACOMPAÑAMIENTO INT TÉC'!X84&gt;=75%,'ÁREA COMPLEMENTARIA'!BX84&gt;=75%),"SI","NO"))))</f>
        <v/>
      </c>
      <c r="N84" s="174" t="str">
        <f>IF(ISBLANK('ÁREA MEJORA COMPETENCIAL'!R84),"",IF('ÁREA ACOMPAÑAMIENTO INT TÉC'!U84="","",(IF(AND(G84="NO",'ÁREA ACOMPAÑAMIENTO INT TÉC'!X84&gt;=75%,'ÁREA MEJORA COMPETENCIAL'!CR84&gt;=75%,'ÁREA COMPLEMENTARIA'!BX84&gt;=75%),"SI","NO"))))</f>
        <v/>
      </c>
      <c r="O84" s="174" t="str">
        <f>IF(ISBLANK('ÁREA MEJORA COMPETENCIAL'!R84),"",IF('ÁREA COMPLEMENTARIA'!BU84="","",(IF(AND(H84="NO",'ÁREA COMPLEMENTARIA'!BX84&gt;=75%,'ÁREA MEJORA COMPETENCIAL'!CR84&gt;=75%,'ÁREA ACOMPAÑAMIENTO INT TÉC'!X84&gt;=75%),"SI","NO"))))</f>
        <v/>
      </c>
      <c r="P84" s="7" t="str">
        <f t="shared" si="6"/>
        <v/>
      </c>
      <c r="Q84" s="7" t="str">
        <f t="shared" si="7"/>
        <v/>
      </c>
      <c r="R84" s="7" t="str">
        <f t="shared" si="8"/>
        <v/>
      </c>
      <c r="S84" s="7" t="str">
        <f t="shared" si="9"/>
        <v/>
      </c>
      <c r="T84" s="175" t="str">
        <f>IF(ISBLANK('ÁREA MEJORA COMPETENCIAL'!R84),"",(IF('ÁREA MEJORA COMPETENCIAL'!X84=1,12,IF('ÁREA MEJORA COMPETENCIAL'!X84=2,24))))</f>
        <v/>
      </c>
      <c r="U84" s="173" t="str">
        <f>IF(ISBLANK('ÁREA MEJORA COMPETENCIAL'!R84),"",SUM('ÁREA MEJORA COMPETENCIAL'!CO84,'ÁREA ACOMPAÑAMIENTO INT TÉC'!U84,'ÁREA COMPLEMENTARIA'!BU84))</f>
        <v/>
      </c>
      <c r="V84" s="216" t="str">
        <f>IF(ISBLANK('ÁREA MEJORA COMPETENCIAL'!R84),"",IF('ÁREA COMPLEMENTARIA'!BU84="","NO PROCEDE",IF(I84=3,"",IF(OR(M84="SI",N84="SI",O84="SI"),"SI","NO"))))</f>
        <v/>
      </c>
      <c r="W84" s="7" t="str">
        <f>IF(ISBLANK('ÁREA MEJORA COMPETENCIAL'!R84),"",IF(OR(I84=3,V84="SI",R84="SI",S84="SI"),"SI","NO"))</f>
        <v/>
      </c>
      <c r="X84" s="9"/>
      <c r="Y84" s="6"/>
      <c r="Z84" s="6"/>
      <c r="AA84" s="6"/>
      <c r="AB84" s="6"/>
      <c r="AC84" s="6"/>
      <c r="AD84" s="6"/>
      <c r="AE84" s="6"/>
      <c r="AF84" s="6"/>
      <c r="AG84" s="6"/>
      <c r="AH84" s="6"/>
      <c r="AI84" s="464"/>
    </row>
    <row r="85" spans="1:36" s="99" customFormat="1" ht="18" customHeight="1" x14ac:dyDescent="0.3">
      <c r="A85" s="355" t="str">
        <f>IF(ISBLANK('ÁREA MEJORA COMPETENCIAL'!A85),"",'ÁREA MEJORA COMPETENCIAL'!A85:B85)</f>
        <v/>
      </c>
      <c r="B85" s="356"/>
      <c r="C85" s="181" t="str">
        <f>IF(ISBLANK('ÁREA MEJORA COMPETENCIAL'!C85),"",'ÁREA MEJORA COMPETENCIAL'!C85)</f>
        <v/>
      </c>
      <c r="D85" s="16" t="str">
        <f>IF(ISBLANK('ÁREA MEJORA COMPETENCIAL'!D85),"",'ÁREA MEJORA COMPETENCIAL'!D85)</f>
        <v/>
      </c>
      <c r="E85" s="76"/>
      <c r="F85" s="7" t="str">
        <f>IF(ISBLANK('ÁREA MEJORA COMPETENCIAL'!R85),"",IF('ÁREA MEJORA COMPETENCIAL'!CQ85="","",IF('ÁREA MEJORA COMPETENCIAL'!CQ85&gt;=0,"SI","NO")))</f>
        <v/>
      </c>
      <c r="G85" s="7" t="str">
        <f>IF(ISBLANK('ÁREA MEJORA COMPETENCIAL'!R85),"",IF('ÁREA MEJORA COMPETENCIAL'!CQ85="","",IF('ÁREA ACOMPAÑAMIENTO INT TÉC'!W85&gt;=0,"SI","NO")))</f>
        <v/>
      </c>
      <c r="H85" s="7" t="str">
        <f>IF(ISBLANK('ÁREA MEJORA COMPETENCIAL'!R85),"",IF('ÁREA MEJORA COMPETENCIAL'!CQ85="","",IF('ÁREA COMPLEMENTARIA'!BW85&gt;=0,"SI","NO")))</f>
        <v/>
      </c>
      <c r="I85" s="7" t="str">
        <f>IF('ÁREA MEJORA COMPETENCIAL'!CQ85="","",IF(ISBLANK('ÁREA MEJORA COMPETENCIAL'!R85),"",COUNTIF(F85:H85,"SI")))</f>
        <v/>
      </c>
      <c r="J85" s="7" t="str">
        <f>IF(ISBLANK('ÁREA MEJORA COMPETENCIAL'!R85),"",SUM('ÁREA MEJORA COMPETENCIAL'!CP85,'ÁREA ACOMPAÑAMIENTO INT TÉC'!V85,'ÁREA COMPLEMENTARIA'!BV85))</f>
        <v/>
      </c>
      <c r="K85" s="173" t="str">
        <f>IF(ISBLANK('ÁREA MEJORA COMPETENCIAL'!R85),"",(IF(T85=12,12,IF(T85=24,24,))))</f>
        <v/>
      </c>
      <c r="L85" s="174" t="str">
        <f>IF(ISBLANK('ÁREA MEJORA COMPETENCIAL'!R85),"",IF('ÁREA MEJORA COMPETENCIAL'!CO85="",(J85/K85),I85/3))</f>
        <v/>
      </c>
      <c r="M85" s="174" t="str">
        <f>IF(ISBLANK('ÁREA MEJORA COMPETENCIAL'!R85),"",IF('ÁREA MEJORA COMPETENCIAL'!CO85="","",(IF(AND(F85="NO",'ÁREA MEJORA COMPETENCIAL'!CR85&gt;=75%,'ÁREA ACOMPAÑAMIENTO INT TÉC'!X85&gt;=75%,'ÁREA COMPLEMENTARIA'!BX85&gt;=75%),"SI","NO"))))</f>
        <v/>
      </c>
      <c r="N85" s="174" t="str">
        <f>IF(ISBLANK('ÁREA MEJORA COMPETENCIAL'!R85),"",IF('ÁREA ACOMPAÑAMIENTO INT TÉC'!U85="","",(IF(AND(G85="NO",'ÁREA ACOMPAÑAMIENTO INT TÉC'!X85&gt;=75%,'ÁREA MEJORA COMPETENCIAL'!CR85&gt;=75%,'ÁREA COMPLEMENTARIA'!BX85&gt;=75%),"SI","NO"))))</f>
        <v/>
      </c>
      <c r="O85" s="174" t="str">
        <f>IF(ISBLANK('ÁREA MEJORA COMPETENCIAL'!R85),"",IF('ÁREA COMPLEMENTARIA'!BU85="","",(IF(AND(H85="NO",'ÁREA COMPLEMENTARIA'!BX85&gt;=75%,'ÁREA MEJORA COMPETENCIAL'!CR85&gt;=75%,'ÁREA ACOMPAÑAMIENTO INT TÉC'!X85&gt;=75%),"SI","NO"))))</f>
        <v/>
      </c>
      <c r="P85" s="7" t="str">
        <f t="shared" si="6"/>
        <v/>
      </c>
      <c r="Q85" s="7" t="str">
        <f t="shared" si="7"/>
        <v/>
      </c>
      <c r="R85" s="7" t="str">
        <f t="shared" si="8"/>
        <v/>
      </c>
      <c r="S85" s="7" t="str">
        <f t="shared" si="9"/>
        <v/>
      </c>
      <c r="T85" s="175" t="str">
        <f>IF(ISBLANK('ÁREA MEJORA COMPETENCIAL'!R85),"",(IF('ÁREA MEJORA COMPETENCIAL'!X85=1,12,IF('ÁREA MEJORA COMPETENCIAL'!X85=2,24))))</f>
        <v/>
      </c>
      <c r="U85" s="173" t="str">
        <f>IF(ISBLANK('ÁREA MEJORA COMPETENCIAL'!R85),"",SUM('ÁREA MEJORA COMPETENCIAL'!CO85,'ÁREA ACOMPAÑAMIENTO INT TÉC'!U85,'ÁREA COMPLEMENTARIA'!BU85))</f>
        <v/>
      </c>
      <c r="V85" s="216" t="str">
        <f>IF(ISBLANK('ÁREA MEJORA COMPETENCIAL'!R85),"",IF('ÁREA COMPLEMENTARIA'!BU85="","NO PROCEDE",IF(I85=3,"",IF(OR(M85="SI",N85="SI",O85="SI"),"SI","NO"))))</f>
        <v/>
      </c>
      <c r="W85" s="7" t="str">
        <f>IF(ISBLANK('ÁREA MEJORA COMPETENCIAL'!R85),"",IF(OR(I85=3,V85="SI",R85="SI",S85="SI"),"SI","NO"))</f>
        <v/>
      </c>
      <c r="X85" s="9"/>
      <c r="Y85" s="6"/>
      <c r="Z85" s="6"/>
      <c r="AA85" s="6"/>
      <c r="AB85" s="6"/>
      <c r="AC85" s="6"/>
      <c r="AD85" s="6"/>
      <c r="AE85" s="6"/>
      <c r="AF85" s="6"/>
      <c r="AG85" s="6"/>
      <c r="AH85" s="6"/>
      <c r="AI85" s="464"/>
    </row>
    <row r="86" spans="1:36" ht="18" customHeight="1" x14ac:dyDescent="0.3">
      <c r="A86" s="355" t="str">
        <f>IF(ISBLANK('ÁREA MEJORA COMPETENCIAL'!A86),"",'ÁREA MEJORA COMPETENCIAL'!A86:B86)</f>
        <v/>
      </c>
      <c r="B86" s="356"/>
      <c r="C86" s="181" t="str">
        <f>IF(ISBLANK('ÁREA MEJORA COMPETENCIAL'!C86),"",'ÁREA MEJORA COMPETENCIAL'!C86)</f>
        <v/>
      </c>
      <c r="D86" s="16" t="str">
        <f>IF(ISBLANK('ÁREA MEJORA COMPETENCIAL'!D86),"",'ÁREA MEJORA COMPETENCIAL'!D86)</f>
        <v/>
      </c>
      <c r="E86" s="76"/>
      <c r="F86" s="7" t="str">
        <f>IF(ISBLANK('ÁREA MEJORA COMPETENCIAL'!R86),"",IF('ÁREA MEJORA COMPETENCIAL'!CQ86="","",IF('ÁREA MEJORA COMPETENCIAL'!CQ86&gt;=0,"SI","NO")))</f>
        <v/>
      </c>
      <c r="G86" s="7" t="str">
        <f>IF(ISBLANK('ÁREA MEJORA COMPETENCIAL'!R86),"",IF('ÁREA MEJORA COMPETENCIAL'!CQ86="","",IF('ÁREA ACOMPAÑAMIENTO INT TÉC'!W86&gt;=0,"SI","NO")))</f>
        <v/>
      </c>
      <c r="H86" s="7" t="str">
        <f>IF(ISBLANK('ÁREA MEJORA COMPETENCIAL'!R86),"",IF('ÁREA MEJORA COMPETENCIAL'!CQ86="","",IF('ÁREA COMPLEMENTARIA'!BW86&gt;=0,"SI","NO")))</f>
        <v/>
      </c>
      <c r="I86" s="7" t="str">
        <f>IF('ÁREA MEJORA COMPETENCIAL'!CQ86="","",IF(ISBLANK('ÁREA MEJORA COMPETENCIAL'!R86),"",COUNTIF(F86:H86,"SI")))</f>
        <v/>
      </c>
      <c r="J86" s="7" t="str">
        <f>IF(ISBLANK('ÁREA MEJORA COMPETENCIAL'!R86),"",SUM('ÁREA MEJORA COMPETENCIAL'!CP86,'ÁREA ACOMPAÑAMIENTO INT TÉC'!V86,'ÁREA COMPLEMENTARIA'!BV86))</f>
        <v/>
      </c>
      <c r="K86" s="173" t="str">
        <f>IF(ISBLANK('ÁREA MEJORA COMPETENCIAL'!R86),"",(IF(T86=12,12,IF(T86=24,24,))))</f>
        <v/>
      </c>
      <c r="L86" s="174" t="str">
        <f>IF(ISBLANK('ÁREA MEJORA COMPETENCIAL'!R86),"",IF('ÁREA MEJORA COMPETENCIAL'!CO86="",(J86/K86),I86/3))</f>
        <v/>
      </c>
      <c r="M86" s="174" t="str">
        <f>IF(ISBLANK('ÁREA MEJORA COMPETENCIAL'!R86),"",IF('ÁREA MEJORA COMPETENCIAL'!CO86="","",(IF(AND(F86="NO",'ÁREA MEJORA COMPETENCIAL'!CR86&gt;=75%,'ÁREA ACOMPAÑAMIENTO INT TÉC'!X86&gt;=75%,'ÁREA COMPLEMENTARIA'!BX86&gt;=75%),"SI","NO"))))</f>
        <v/>
      </c>
      <c r="N86" s="174" t="str">
        <f>IF(ISBLANK('ÁREA MEJORA COMPETENCIAL'!R86),"",IF('ÁREA ACOMPAÑAMIENTO INT TÉC'!U86="","",(IF(AND(G86="NO",'ÁREA ACOMPAÑAMIENTO INT TÉC'!X86&gt;=75%,'ÁREA MEJORA COMPETENCIAL'!CR86&gt;=75%,'ÁREA COMPLEMENTARIA'!BX86&gt;=75%),"SI","NO"))))</f>
        <v/>
      </c>
      <c r="O86" s="174" t="str">
        <f>IF(ISBLANK('ÁREA MEJORA COMPETENCIAL'!R86),"",IF('ÁREA COMPLEMENTARIA'!BU86="","",(IF(AND(H86="NO",'ÁREA COMPLEMENTARIA'!BX86&gt;=75%,'ÁREA MEJORA COMPETENCIAL'!CR86&gt;=75%,'ÁREA ACOMPAÑAMIENTO INT TÉC'!X86&gt;=75%),"SI","NO"))))</f>
        <v/>
      </c>
      <c r="P86" s="7" t="str">
        <f t="shared" si="6"/>
        <v/>
      </c>
      <c r="Q86" s="7" t="str">
        <f t="shared" si="7"/>
        <v/>
      </c>
      <c r="R86" s="7" t="str">
        <f t="shared" si="8"/>
        <v/>
      </c>
      <c r="S86" s="7" t="str">
        <f t="shared" si="9"/>
        <v/>
      </c>
      <c r="T86" s="175" t="str">
        <f>IF(ISBLANK('ÁREA MEJORA COMPETENCIAL'!R86),"",(IF('ÁREA MEJORA COMPETENCIAL'!X86=1,12,IF('ÁREA MEJORA COMPETENCIAL'!X86=2,24))))</f>
        <v/>
      </c>
      <c r="U86" s="173" t="str">
        <f>IF(ISBLANK('ÁREA MEJORA COMPETENCIAL'!R86),"",SUM('ÁREA MEJORA COMPETENCIAL'!CO86,'ÁREA ACOMPAÑAMIENTO INT TÉC'!U86,'ÁREA COMPLEMENTARIA'!BU86))</f>
        <v/>
      </c>
      <c r="V86" s="216" t="str">
        <f>IF(ISBLANK('ÁREA MEJORA COMPETENCIAL'!R86),"",IF('ÁREA COMPLEMENTARIA'!BU86="","NO PROCEDE",IF(I86=3,"",IF(OR(M86="SI",N86="SI",O86="SI"),"SI","NO"))))</f>
        <v/>
      </c>
      <c r="W86" s="7" t="str">
        <f>IF(ISBLANK('ÁREA MEJORA COMPETENCIAL'!R86),"",IF(OR(I86=3,V86="SI",R86="SI",S86="SI"),"SI","NO"))</f>
        <v/>
      </c>
      <c r="X86" s="9"/>
      <c r="Y86" s="6"/>
      <c r="Z86" s="6"/>
      <c r="AA86" s="6"/>
      <c r="AB86" s="6"/>
      <c r="AC86" s="6"/>
      <c r="AD86" s="6"/>
      <c r="AE86" s="6"/>
      <c r="AF86" s="6"/>
      <c r="AG86" s="6"/>
      <c r="AH86" s="6"/>
      <c r="AI86" s="464"/>
      <c r="AJ86" s="99"/>
    </row>
    <row r="87" spans="1:36" s="99" customFormat="1" ht="18" customHeight="1" x14ac:dyDescent="0.3">
      <c r="A87" s="355" t="str">
        <f>IF(ISBLANK('ÁREA MEJORA COMPETENCIAL'!A87),"",'ÁREA MEJORA COMPETENCIAL'!A87:B87)</f>
        <v/>
      </c>
      <c r="B87" s="356"/>
      <c r="C87" s="181" t="str">
        <f>IF(ISBLANK('ÁREA MEJORA COMPETENCIAL'!C87),"",'ÁREA MEJORA COMPETENCIAL'!C87)</f>
        <v/>
      </c>
      <c r="D87" s="16" t="str">
        <f>IF(ISBLANK('ÁREA MEJORA COMPETENCIAL'!D87),"",'ÁREA MEJORA COMPETENCIAL'!D87)</f>
        <v/>
      </c>
      <c r="E87" s="76"/>
      <c r="F87" s="7" t="str">
        <f>IF(ISBLANK('ÁREA MEJORA COMPETENCIAL'!R87),"",IF('ÁREA MEJORA COMPETENCIAL'!CQ87="","",IF('ÁREA MEJORA COMPETENCIAL'!CQ87&gt;=0,"SI","NO")))</f>
        <v/>
      </c>
      <c r="G87" s="7" t="str">
        <f>IF(ISBLANK('ÁREA MEJORA COMPETENCIAL'!R87),"",IF('ÁREA MEJORA COMPETENCIAL'!CQ87="","",IF('ÁREA ACOMPAÑAMIENTO INT TÉC'!W87&gt;=0,"SI","NO")))</f>
        <v/>
      </c>
      <c r="H87" s="7" t="str">
        <f>IF(ISBLANK('ÁREA MEJORA COMPETENCIAL'!R87),"",IF('ÁREA MEJORA COMPETENCIAL'!CQ87="","",IF('ÁREA COMPLEMENTARIA'!BW87&gt;=0,"SI","NO")))</f>
        <v/>
      </c>
      <c r="I87" s="7" t="str">
        <f>IF('ÁREA MEJORA COMPETENCIAL'!CQ87="","",IF(ISBLANK('ÁREA MEJORA COMPETENCIAL'!R87),"",COUNTIF(F87:H87,"SI")))</f>
        <v/>
      </c>
      <c r="J87" s="7" t="str">
        <f>IF(ISBLANK('ÁREA MEJORA COMPETENCIAL'!R87),"",SUM('ÁREA MEJORA COMPETENCIAL'!CP87,'ÁREA ACOMPAÑAMIENTO INT TÉC'!V87,'ÁREA COMPLEMENTARIA'!BV87))</f>
        <v/>
      </c>
      <c r="K87" s="173" t="str">
        <f>IF(ISBLANK('ÁREA MEJORA COMPETENCIAL'!R87),"",(IF(T87=12,12,IF(T87=24,24,))))</f>
        <v/>
      </c>
      <c r="L87" s="174" t="str">
        <f>IF(ISBLANK('ÁREA MEJORA COMPETENCIAL'!R87),"",IF('ÁREA MEJORA COMPETENCIAL'!CO87="",(J87/K87),I87/3))</f>
        <v/>
      </c>
      <c r="M87" s="174" t="str">
        <f>IF(ISBLANK('ÁREA MEJORA COMPETENCIAL'!R87),"",IF('ÁREA MEJORA COMPETENCIAL'!CO87="","",(IF(AND(F87="NO",'ÁREA MEJORA COMPETENCIAL'!CR87&gt;=75%,'ÁREA ACOMPAÑAMIENTO INT TÉC'!X87&gt;=75%,'ÁREA COMPLEMENTARIA'!BX87&gt;=75%),"SI","NO"))))</f>
        <v/>
      </c>
      <c r="N87" s="174" t="str">
        <f>IF(ISBLANK('ÁREA MEJORA COMPETENCIAL'!R87),"",IF('ÁREA ACOMPAÑAMIENTO INT TÉC'!U87="","",(IF(AND(G87="NO",'ÁREA ACOMPAÑAMIENTO INT TÉC'!X87&gt;=75%,'ÁREA MEJORA COMPETENCIAL'!CR87&gt;=75%,'ÁREA COMPLEMENTARIA'!BX87&gt;=75%),"SI","NO"))))</f>
        <v/>
      </c>
      <c r="O87" s="174" t="str">
        <f>IF(ISBLANK('ÁREA MEJORA COMPETENCIAL'!R87),"",IF('ÁREA COMPLEMENTARIA'!BU87="","",(IF(AND(H87="NO",'ÁREA COMPLEMENTARIA'!BX87&gt;=75%,'ÁREA MEJORA COMPETENCIAL'!CR87&gt;=75%,'ÁREA ACOMPAÑAMIENTO INT TÉC'!X87&gt;=75%),"SI","NO"))))</f>
        <v/>
      </c>
      <c r="P87" s="7" t="str">
        <f t="shared" si="6"/>
        <v/>
      </c>
      <c r="Q87" s="7" t="str">
        <f t="shared" si="7"/>
        <v/>
      </c>
      <c r="R87" s="7" t="str">
        <f t="shared" si="8"/>
        <v/>
      </c>
      <c r="S87" s="7" t="str">
        <f t="shared" si="9"/>
        <v/>
      </c>
      <c r="T87" s="175" t="str">
        <f>IF(ISBLANK('ÁREA MEJORA COMPETENCIAL'!R87),"",(IF('ÁREA MEJORA COMPETENCIAL'!X87=1,12,IF('ÁREA MEJORA COMPETENCIAL'!X87=2,24))))</f>
        <v/>
      </c>
      <c r="U87" s="173" t="str">
        <f>IF(ISBLANK('ÁREA MEJORA COMPETENCIAL'!R87),"",SUM('ÁREA MEJORA COMPETENCIAL'!CO87,'ÁREA ACOMPAÑAMIENTO INT TÉC'!U87,'ÁREA COMPLEMENTARIA'!BU87))</f>
        <v/>
      </c>
      <c r="V87" s="216" t="str">
        <f>IF(ISBLANK('ÁREA MEJORA COMPETENCIAL'!R87),"",IF('ÁREA COMPLEMENTARIA'!BU87="","NO PROCEDE",IF(I87=3,"",IF(OR(M87="SI",N87="SI",O87="SI"),"SI","NO"))))</f>
        <v/>
      </c>
      <c r="W87" s="7" t="str">
        <f>IF(ISBLANK('ÁREA MEJORA COMPETENCIAL'!R87),"",IF(OR(I87=3,V87="SI",R87="SI",S87="SI"),"SI","NO"))</f>
        <v/>
      </c>
      <c r="X87" s="9"/>
      <c r="Y87" s="6"/>
      <c r="Z87" s="6"/>
      <c r="AA87" s="6"/>
      <c r="AB87" s="6"/>
      <c r="AC87" s="6"/>
      <c r="AD87" s="6"/>
      <c r="AE87" s="6"/>
      <c r="AF87" s="6"/>
      <c r="AG87" s="6"/>
      <c r="AH87" s="6"/>
      <c r="AI87" s="464"/>
    </row>
    <row r="88" spans="1:36" s="99" customFormat="1" ht="18" customHeight="1" x14ac:dyDescent="0.3">
      <c r="A88" s="355" t="str">
        <f>IF(ISBLANK('ÁREA MEJORA COMPETENCIAL'!A88),"",'ÁREA MEJORA COMPETENCIAL'!A88:B88)</f>
        <v/>
      </c>
      <c r="B88" s="356"/>
      <c r="C88" s="181" t="str">
        <f>IF(ISBLANK('ÁREA MEJORA COMPETENCIAL'!C88),"",'ÁREA MEJORA COMPETENCIAL'!C88)</f>
        <v/>
      </c>
      <c r="D88" s="16" t="str">
        <f>IF(ISBLANK('ÁREA MEJORA COMPETENCIAL'!D88),"",'ÁREA MEJORA COMPETENCIAL'!D88)</f>
        <v/>
      </c>
      <c r="E88" s="76"/>
      <c r="F88" s="7" t="str">
        <f>IF(ISBLANK('ÁREA MEJORA COMPETENCIAL'!R88),"",IF('ÁREA MEJORA COMPETENCIAL'!CQ88="","",IF('ÁREA MEJORA COMPETENCIAL'!CQ88&gt;=0,"SI","NO")))</f>
        <v/>
      </c>
      <c r="G88" s="7" t="str">
        <f>IF(ISBLANK('ÁREA MEJORA COMPETENCIAL'!R88),"",IF('ÁREA MEJORA COMPETENCIAL'!CQ88="","",IF('ÁREA ACOMPAÑAMIENTO INT TÉC'!W88&gt;=0,"SI","NO")))</f>
        <v/>
      </c>
      <c r="H88" s="7" t="str">
        <f>IF(ISBLANK('ÁREA MEJORA COMPETENCIAL'!R88),"",IF('ÁREA MEJORA COMPETENCIAL'!CQ88="","",IF('ÁREA COMPLEMENTARIA'!BW88&gt;=0,"SI","NO")))</f>
        <v/>
      </c>
      <c r="I88" s="7" t="str">
        <f>IF('ÁREA MEJORA COMPETENCIAL'!CQ88="","",IF(ISBLANK('ÁREA MEJORA COMPETENCIAL'!R88),"",COUNTIF(F88:H88,"SI")))</f>
        <v/>
      </c>
      <c r="J88" s="7" t="str">
        <f>IF(ISBLANK('ÁREA MEJORA COMPETENCIAL'!R88),"",SUM('ÁREA MEJORA COMPETENCIAL'!CP88,'ÁREA ACOMPAÑAMIENTO INT TÉC'!V88,'ÁREA COMPLEMENTARIA'!BV88))</f>
        <v/>
      </c>
      <c r="K88" s="173" t="str">
        <f>IF(ISBLANK('ÁREA MEJORA COMPETENCIAL'!R88),"",(IF(T88=12,12,IF(T88=24,24,))))</f>
        <v/>
      </c>
      <c r="L88" s="174" t="str">
        <f>IF(ISBLANK('ÁREA MEJORA COMPETENCIAL'!R88),"",IF('ÁREA MEJORA COMPETENCIAL'!CO88="",(J88/K88),I88/3))</f>
        <v/>
      </c>
      <c r="M88" s="174" t="str">
        <f>IF(ISBLANK('ÁREA MEJORA COMPETENCIAL'!R88),"",IF('ÁREA MEJORA COMPETENCIAL'!CO88="","",(IF(AND(F88="NO",'ÁREA MEJORA COMPETENCIAL'!CR88&gt;=75%,'ÁREA ACOMPAÑAMIENTO INT TÉC'!X88&gt;=75%,'ÁREA COMPLEMENTARIA'!BX88&gt;=75%),"SI","NO"))))</f>
        <v/>
      </c>
      <c r="N88" s="174" t="str">
        <f>IF(ISBLANK('ÁREA MEJORA COMPETENCIAL'!R88),"",IF('ÁREA ACOMPAÑAMIENTO INT TÉC'!U88="","",(IF(AND(G88="NO",'ÁREA ACOMPAÑAMIENTO INT TÉC'!X88&gt;=75%,'ÁREA MEJORA COMPETENCIAL'!CR88&gt;=75%,'ÁREA COMPLEMENTARIA'!BX88&gt;=75%),"SI","NO"))))</f>
        <v/>
      </c>
      <c r="O88" s="174" t="str">
        <f>IF(ISBLANK('ÁREA MEJORA COMPETENCIAL'!R88),"",IF('ÁREA COMPLEMENTARIA'!BU88="","",(IF(AND(H88="NO",'ÁREA COMPLEMENTARIA'!BX88&gt;=75%,'ÁREA MEJORA COMPETENCIAL'!CR88&gt;=75%,'ÁREA ACOMPAÑAMIENTO INT TÉC'!X88&gt;=75%),"SI","NO"))))</f>
        <v/>
      </c>
      <c r="P88" s="7" t="str">
        <f t="shared" si="6"/>
        <v/>
      </c>
      <c r="Q88" s="7" t="str">
        <f t="shared" si="7"/>
        <v/>
      </c>
      <c r="R88" s="7" t="str">
        <f t="shared" si="8"/>
        <v/>
      </c>
      <c r="S88" s="7" t="str">
        <f t="shared" si="9"/>
        <v/>
      </c>
      <c r="T88" s="175" t="str">
        <f>IF(ISBLANK('ÁREA MEJORA COMPETENCIAL'!R88),"",(IF('ÁREA MEJORA COMPETENCIAL'!X88=1,12,IF('ÁREA MEJORA COMPETENCIAL'!X88=2,24))))</f>
        <v/>
      </c>
      <c r="U88" s="173" t="str">
        <f>IF(ISBLANK('ÁREA MEJORA COMPETENCIAL'!R88),"",SUM('ÁREA MEJORA COMPETENCIAL'!CO88,'ÁREA ACOMPAÑAMIENTO INT TÉC'!U88,'ÁREA COMPLEMENTARIA'!BU88))</f>
        <v/>
      </c>
      <c r="V88" s="216" t="str">
        <f>IF(ISBLANK('ÁREA MEJORA COMPETENCIAL'!R88),"",IF('ÁREA COMPLEMENTARIA'!BU88="","NO PROCEDE",IF(I88=3,"",IF(OR(M88="SI",N88="SI",O88="SI"),"SI","NO"))))</f>
        <v/>
      </c>
      <c r="W88" s="7" t="str">
        <f>IF(ISBLANK('ÁREA MEJORA COMPETENCIAL'!R88),"",IF(OR(I88=3,V88="SI",R88="SI",S88="SI"),"SI","NO"))</f>
        <v/>
      </c>
      <c r="X88" s="9"/>
      <c r="Y88" s="6"/>
      <c r="Z88" s="6"/>
      <c r="AA88" s="6"/>
      <c r="AB88" s="6"/>
      <c r="AC88" s="6"/>
      <c r="AD88" s="6"/>
      <c r="AE88" s="6"/>
      <c r="AF88" s="6"/>
      <c r="AG88" s="6"/>
      <c r="AH88" s="6"/>
      <c r="AI88" s="464"/>
    </row>
    <row r="89" spans="1:36" s="99" customFormat="1" ht="18" customHeight="1" x14ac:dyDescent="0.3">
      <c r="A89" s="355" t="str">
        <f>IF(ISBLANK('ÁREA MEJORA COMPETENCIAL'!A89),"",'ÁREA MEJORA COMPETENCIAL'!A89:B89)</f>
        <v/>
      </c>
      <c r="B89" s="356"/>
      <c r="C89" s="181" t="str">
        <f>IF(ISBLANK('ÁREA MEJORA COMPETENCIAL'!C89),"",'ÁREA MEJORA COMPETENCIAL'!C89)</f>
        <v/>
      </c>
      <c r="D89" s="16" t="str">
        <f>IF(ISBLANK('ÁREA MEJORA COMPETENCIAL'!D89),"",'ÁREA MEJORA COMPETENCIAL'!D89)</f>
        <v/>
      </c>
      <c r="E89" s="76"/>
      <c r="F89" s="7" t="str">
        <f>IF(ISBLANK('ÁREA MEJORA COMPETENCIAL'!R89),"",IF('ÁREA MEJORA COMPETENCIAL'!CQ89="","",IF('ÁREA MEJORA COMPETENCIAL'!CQ89&gt;=0,"SI","NO")))</f>
        <v/>
      </c>
      <c r="G89" s="7" t="str">
        <f>IF(ISBLANK('ÁREA MEJORA COMPETENCIAL'!R89),"",IF('ÁREA MEJORA COMPETENCIAL'!CQ89="","",IF('ÁREA ACOMPAÑAMIENTO INT TÉC'!W89&gt;=0,"SI","NO")))</f>
        <v/>
      </c>
      <c r="H89" s="7" t="str">
        <f>IF(ISBLANK('ÁREA MEJORA COMPETENCIAL'!R89),"",IF('ÁREA MEJORA COMPETENCIAL'!CQ89="","",IF('ÁREA COMPLEMENTARIA'!BW89&gt;=0,"SI","NO")))</f>
        <v/>
      </c>
      <c r="I89" s="7" t="str">
        <f>IF('ÁREA MEJORA COMPETENCIAL'!CQ89="","",IF(ISBLANK('ÁREA MEJORA COMPETENCIAL'!R89),"",COUNTIF(F89:H89,"SI")))</f>
        <v/>
      </c>
      <c r="J89" s="7" t="str">
        <f>IF(ISBLANK('ÁREA MEJORA COMPETENCIAL'!R89),"",SUM('ÁREA MEJORA COMPETENCIAL'!CP89,'ÁREA ACOMPAÑAMIENTO INT TÉC'!V89,'ÁREA COMPLEMENTARIA'!BV89))</f>
        <v/>
      </c>
      <c r="K89" s="173" t="str">
        <f>IF(ISBLANK('ÁREA MEJORA COMPETENCIAL'!R89),"",(IF(T89=12,12,IF(T89=24,24,))))</f>
        <v/>
      </c>
      <c r="L89" s="174" t="str">
        <f>IF(ISBLANK('ÁREA MEJORA COMPETENCIAL'!R89),"",IF('ÁREA MEJORA COMPETENCIAL'!CO89="",(J89/K89),I89/3))</f>
        <v/>
      </c>
      <c r="M89" s="174" t="str">
        <f>IF(ISBLANK('ÁREA MEJORA COMPETENCIAL'!R89),"",IF('ÁREA MEJORA COMPETENCIAL'!CO89="","",(IF(AND(F89="NO",'ÁREA MEJORA COMPETENCIAL'!CR89&gt;=75%,'ÁREA ACOMPAÑAMIENTO INT TÉC'!X89&gt;=75%,'ÁREA COMPLEMENTARIA'!BX89&gt;=75%),"SI","NO"))))</f>
        <v/>
      </c>
      <c r="N89" s="174" t="str">
        <f>IF(ISBLANK('ÁREA MEJORA COMPETENCIAL'!R89),"",IF('ÁREA ACOMPAÑAMIENTO INT TÉC'!U89="","",(IF(AND(G89="NO",'ÁREA ACOMPAÑAMIENTO INT TÉC'!X89&gt;=75%,'ÁREA MEJORA COMPETENCIAL'!CR89&gt;=75%,'ÁREA COMPLEMENTARIA'!BX89&gt;=75%),"SI","NO"))))</f>
        <v/>
      </c>
      <c r="O89" s="174" t="str">
        <f>IF(ISBLANK('ÁREA MEJORA COMPETENCIAL'!R89),"",IF('ÁREA COMPLEMENTARIA'!BU89="","",(IF(AND(H89="NO",'ÁREA COMPLEMENTARIA'!BX89&gt;=75%,'ÁREA MEJORA COMPETENCIAL'!CR89&gt;=75%,'ÁREA ACOMPAÑAMIENTO INT TÉC'!X89&gt;=75%),"SI","NO"))))</f>
        <v/>
      </c>
      <c r="P89" s="7" t="str">
        <f t="shared" si="6"/>
        <v/>
      </c>
      <c r="Q89" s="7" t="str">
        <f t="shared" si="7"/>
        <v/>
      </c>
      <c r="R89" s="7" t="str">
        <f t="shared" si="8"/>
        <v/>
      </c>
      <c r="S89" s="7" t="str">
        <f t="shared" si="9"/>
        <v/>
      </c>
      <c r="T89" s="175" t="str">
        <f>IF(ISBLANK('ÁREA MEJORA COMPETENCIAL'!R89),"",(IF('ÁREA MEJORA COMPETENCIAL'!X89=1,12,IF('ÁREA MEJORA COMPETENCIAL'!X89=2,24))))</f>
        <v/>
      </c>
      <c r="U89" s="173" t="str">
        <f>IF(ISBLANK('ÁREA MEJORA COMPETENCIAL'!R89),"",SUM('ÁREA MEJORA COMPETENCIAL'!CO89,'ÁREA ACOMPAÑAMIENTO INT TÉC'!U89,'ÁREA COMPLEMENTARIA'!BU89))</f>
        <v/>
      </c>
      <c r="V89" s="216" t="str">
        <f>IF(ISBLANK('ÁREA MEJORA COMPETENCIAL'!R89),"",IF('ÁREA COMPLEMENTARIA'!BU89="","NO PROCEDE",IF(I89=3,"",IF(OR(M89="SI",N89="SI",O89="SI"),"SI","NO"))))</f>
        <v/>
      </c>
      <c r="W89" s="7" t="str">
        <f>IF(ISBLANK('ÁREA MEJORA COMPETENCIAL'!R89),"",IF(OR(I89=3,V89="SI",R89="SI",S89="SI"),"SI","NO"))</f>
        <v/>
      </c>
      <c r="X89" s="9"/>
      <c r="Y89" s="6"/>
      <c r="Z89" s="6"/>
      <c r="AA89" s="6"/>
      <c r="AB89" s="6"/>
      <c r="AC89" s="6"/>
      <c r="AD89" s="6"/>
      <c r="AE89" s="6"/>
      <c r="AF89" s="6"/>
      <c r="AG89" s="6"/>
      <c r="AH89" s="6"/>
      <c r="AI89" s="464"/>
    </row>
    <row r="90" spans="1:36" s="99" customFormat="1" ht="18" customHeight="1" x14ac:dyDescent="0.3">
      <c r="A90" s="355" t="str">
        <f>IF(ISBLANK('ÁREA MEJORA COMPETENCIAL'!A90),"",'ÁREA MEJORA COMPETENCIAL'!A90:B90)</f>
        <v/>
      </c>
      <c r="B90" s="356"/>
      <c r="C90" s="181" t="str">
        <f>IF(ISBLANK('ÁREA MEJORA COMPETENCIAL'!C90),"",'ÁREA MEJORA COMPETENCIAL'!C90)</f>
        <v/>
      </c>
      <c r="D90" s="16" t="str">
        <f>IF(ISBLANK('ÁREA MEJORA COMPETENCIAL'!D90),"",'ÁREA MEJORA COMPETENCIAL'!D90)</f>
        <v/>
      </c>
      <c r="E90" s="76"/>
      <c r="F90" s="7" t="str">
        <f>IF(ISBLANK('ÁREA MEJORA COMPETENCIAL'!R90),"",IF('ÁREA MEJORA COMPETENCIAL'!CQ90="","",IF('ÁREA MEJORA COMPETENCIAL'!CQ90&gt;=0,"SI","NO")))</f>
        <v/>
      </c>
      <c r="G90" s="7" t="str">
        <f>IF(ISBLANK('ÁREA MEJORA COMPETENCIAL'!R90),"",IF('ÁREA MEJORA COMPETENCIAL'!CQ90="","",IF('ÁREA ACOMPAÑAMIENTO INT TÉC'!W90&gt;=0,"SI","NO")))</f>
        <v/>
      </c>
      <c r="H90" s="7" t="str">
        <f>IF(ISBLANK('ÁREA MEJORA COMPETENCIAL'!R90),"",IF('ÁREA MEJORA COMPETENCIAL'!CQ90="","",IF('ÁREA COMPLEMENTARIA'!BW90&gt;=0,"SI","NO")))</f>
        <v/>
      </c>
      <c r="I90" s="7" t="str">
        <f>IF('ÁREA MEJORA COMPETENCIAL'!CQ90="","",IF(ISBLANK('ÁREA MEJORA COMPETENCIAL'!R90),"",COUNTIF(F90:H90,"SI")))</f>
        <v/>
      </c>
      <c r="J90" s="7" t="str">
        <f>IF(ISBLANK('ÁREA MEJORA COMPETENCIAL'!R90),"",SUM('ÁREA MEJORA COMPETENCIAL'!CP90,'ÁREA ACOMPAÑAMIENTO INT TÉC'!V90,'ÁREA COMPLEMENTARIA'!BV90))</f>
        <v/>
      </c>
      <c r="K90" s="173" t="str">
        <f>IF(ISBLANK('ÁREA MEJORA COMPETENCIAL'!R90),"",(IF(T90=12,12,IF(T90=24,24,))))</f>
        <v/>
      </c>
      <c r="L90" s="174" t="str">
        <f>IF(ISBLANK('ÁREA MEJORA COMPETENCIAL'!R90),"",IF('ÁREA MEJORA COMPETENCIAL'!CO90="",(J90/K90),I90/3))</f>
        <v/>
      </c>
      <c r="M90" s="174" t="str">
        <f>IF(ISBLANK('ÁREA MEJORA COMPETENCIAL'!R90),"",IF('ÁREA MEJORA COMPETENCIAL'!CO90="","",(IF(AND(F90="NO",'ÁREA MEJORA COMPETENCIAL'!CR90&gt;=75%,'ÁREA ACOMPAÑAMIENTO INT TÉC'!X90&gt;=75%,'ÁREA COMPLEMENTARIA'!BX90&gt;=75%),"SI","NO"))))</f>
        <v/>
      </c>
      <c r="N90" s="174" t="str">
        <f>IF(ISBLANK('ÁREA MEJORA COMPETENCIAL'!R90),"",IF('ÁREA ACOMPAÑAMIENTO INT TÉC'!U90="","",(IF(AND(G90="NO",'ÁREA ACOMPAÑAMIENTO INT TÉC'!X90&gt;=75%,'ÁREA MEJORA COMPETENCIAL'!CR90&gt;=75%,'ÁREA COMPLEMENTARIA'!BX90&gt;=75%),"SI","NO"))))</f>
        <v/>
      </c>
      <c r="O90" s="174" t="str">
        <f>IF(ISBLANK('ÁREA MEJORA COMPETENCIAL'!R90),"",IF('ÁREA COMPLEMENTARIA'!BU90="","",(IF(AND(H90="NO",'ÁREA COMPLEMENTARIA'!BX90&gt;=75%,'ÁREA MEJORA COMPETENCIAL'!CR90&gt;=75%,'ÁREA ACOMPAÑAMIENTO INT TÉC'!X90&gt;=75%),"SI","NO"))))</f>
        <v/>
      </c>
      <c r="P90" s="7" t="str">
        <f t="shared" si="6"/>
        <v/>
      </c>
      <c r="Q90" s="7" t="str">
        <f t="shared" si="7"/>
        <v/>
      </c>
      <c r="R90" s="7" t="str">
        <f t="shared" si="8"/>
        <v/>
      </c>
      <c r="S90" s="7" t="str">
        <f t="shared" si="9"/>
        <v/>
      </c>
      <c r="T90" s="175" t="str">
        <f>IF(ISBLANK('ÁREA MEJORA COMPETENCIAL'!R90),"",(IF('ÁREA MEJORA COMPETENCIAL'!X90=1,12,IF('ÁREA MEJORA COMPETENCIAL'!X90=2,24))))</f>
        <v/>
      </c>
      <c r="U90" s="173" t="str">
        <f>IF(ISBLANK('ÁREA MEJORA COMPETENCIAL'!R90),"",SUM('ÁREA MEJORA COMPETENCIAL'!CO90,'ÁREA ACOMPAÑAMIENTO INT TÉC'!U90,'ÁREA COMPLEMENTARIA'!BU90))</f>
        <v/>
      </c>
      <c r="V90" s="216" t="str">
        <f>IF(ISBLANK('ÁREA MEJORA COMPETENCIAL'!R90),"",IF('ÁREA COMPLEMENTARIA'!BU90="","NO PROCEDE",IF(I90=3,"",IF(OR(M90="SI",N90="SI",O90="SI"),"SI","NO"))))</f>
        <v/>
      </c>
      <c r="W90" s="7" t="str">
        <f>IF(ISBLANK('ÁREA MEJORA COMPETENCIAL'!R90),"",IF(OR(I90=3,V90="SI",R90="SI",S90="SI"),"SI","NO"))</f>
        <v/>
      </c>
      <c r="X90" s="9"/>
      <c r="Y90" s="6"/>
      <c r="Z90" s="6"/>
      <c r="AA90" s="6"/>
      <c r="AB90" s="6"/>
      <c r="AC90" s="6"/>
      <c r="AD90" s="6"/>
      <c r="AE90" s="6"/>
      <c r="AF90" s="6"/>
      <c r="AG90" s="6"/>
      <c r="AH90" s="6"/>
      <c r="AI90" s="464"/>
    </row>
    <row r="91" spans="1:36" s="99" customFormat="1" ht="18" customHeight="1" x14ac:dyDescent="0.3">
      <c r="A91" s="355" t="str">
        <f>IF(ISBLANK('ÁREA MEJORA COMPETENCIAL'!A91),"",'ÁREA MEJORA COMPETENCIAL'!A91:B91)</f>
        <v/>
      </c>
      <c r="B91" s="356"/>
      <c r="C91" s="181" t="str">
        <f>IF(ISBLANK('ÁREA MEJORA COMPETENCIAL'!C91),"",'ÁREA MEJORA COMPETENCIAL'!C91)</f>
        <v/>
      </c>
      <c r="D91" s="16" t="str">
        <f>IF(ISBLANK('ÁREA MEJORA COMPETENCIAL'!D91),"",'ÁREA MEJORA COMPETENCIAL'!D91)</f>
        <v/>
      </c>
      <c r="E91" s="76"/>
      <c r="F91" s="7" t="str">
        <f>IF(ISBLANK('ÁREA MEJORA COMPETENCIAL'!R91),"",IF('ÁREA MEJORA COMPETENCIAL'!CQ91="","",IF('ÁREA MEJORA COMPETENCIAL'!CQ91&gt;=0,"SI","NO")))</f>
        <v/>
      </c>
      <c r="G91" s="7" t="str">
        <f>IF(ISBLANK('ÁREA MEJORA COMPETENCIAL'!R91),"",IF('ÁREA MEJORA COMPETENCIAL'!CQ91="","",IF('ÁREA ACOMPAÑAMIENTO INT TÉC'!W91&gt;=0,"SI","NO")))</f>
        <v/>
      </c>
      <c r="H91" s="7" t="str">
        <f>IF(ISBLANK('ÁREA MEJORA COMPETENCIAL'!R91),"",IF('ÁREA MEJORA COMPETENCIAL'!CQ91="","",IF('ÁREA COMPLEMENTARIA'!BW91&gt;=0,"SI","NO")))</f>
        <v/>
      </c>
      <c r="I91" s="7" t="str">
        <f>IF('ÁREA MEJORA COMPETENCIAL'!CQ91="","",IF(ISBLANK('ÁREA MEJORA COMPETENCIAL'!R91),"",COUNTIF(F91:H91,"SI")))</f>
        <v/>
      </c>
      <c r="J91" s="7" t="str">
        <f>IF(ISBLANK('ÁREA MEJORA COMPETENCIAL'!R91),"",SUM('ÁREA MEJORA COMPETENCIAL'!CP91,'ÁREA ACOMPAÑAMIENTO INT TÉC'!V91,'ÁREA COMPLEMENTARIA'!BV91))</f>
        <v/>
      </c>
      <c r="K91" s="173" t="str">
        <f>IF(ISBLANK('ÁREA MEJORA COMPETENCIAL'!R91),"",(IF(T91=12,12,IF(T91=24,24,))))</f>
        <v/>
      </c>
      <c r="L91" s="174" t="str">
        <f>IF(ISBLANK('ÁREA MEJORA COMPETENCIAL'!R91),"",IF('ÁREA MEJORA COMPETENCIAL'!CO91="",(J91/K91),I91/3))</f>
        <v/>
      </c>
      <c r="M91" s="174" t="str">
        <f>IF(ISBLANK('ÁREA MEJORA COMPETENCIAL'!R91),"",IF('ÁREA MEJORA COMPETENCIAL'!CO91="","",(IF(AND(F91="NO",'ÁREA MEJORA COMPETENCIAL'!CR91&gt;=75%,'ÁREA ACOMPAÑAMIENTO INT TÉC'!X91&gt;=75%,'ÁREA COMPLEMENTARIA'!BX91&gt;=75%),"SI","NO"))))</f>
        <v/>
      </c>
      <c r="N91" s="174" t="str">
        <f>IF(ISBLANK('ÁREA MEJORA COMPETENCIAL'!R91),"",IF('ÁREA ACOMPAÑAMIENTO INT TÉC'!U91="","",(IF(AND(G91="NO",'ÁREA ACOMPAÑAMIENTO INT TÉC'!X91&gt;=75%,'ÁREA MEJORA COMPETENCIAL'!CR91&gt;=75%,'ÁREA COMPLEMENTARIA'!BX91&gt;=75%),"SI","NO"))))</f>
        <v/>
      </c>
      <c r="O91" s="174" t="str">
        <f>IF(ISBLANK('ÁREA MEJORA COMPETENCIAL'!R91),"",IF('ÁREA COMPLEMENTARIA'!BU91="","",(IF(AND(H91="NO",'ÁREA COMPLEMENTARIA'!BX91&gt;=75%,'ÁREA MEJORA COMPETENCIAL'!CR91&gt;=75%,'ÁREA ACOMPAÑAMIENTO INT TÉC'!X91&gt;=75%),"SI","NO"))))</f>
        <v/>
      </c>
      <c r="P91" s="7" t="str">
        <f t="shared" si="6"/>
        <v/>
      </c>
      <c r="Q91" s="7" t="str">
        <f t="shared" si="7"/>
        <v/>
      </c>
      <c r="R91" s="7" t="str">
        <f t="shared" si="8"/>
        <v/>
      </c>
      <c r="S91" s="7" t="str">
        <f t="shared" si="9"/>
        <v/>
      </c>
      <c r="T91" s="175" t="str">
        <f>IF(ISBLANK('ÁREA MEJORA COMPETENCIAL'!R91),"",(IF('ÁREA MEJORA COMPETENCIAL'!X91=1,12,IF('ÁREA MEJORA COMPETENCIAL'!X91=2,24))))</f>
        <v/>
      </c>
      <c r="U91" s="173" t="str">
        <f>IF(ISBLANK('ÁREA MEJORA COMPETENCIAL'!R91),"",SUM('ÁREA MEJORA COMPETENCIAL'!CO91,'ÁREA ACOMPAÑAMIENTO INT TÉC'!U91,'ÁREA COMPLEMENTARIA'!BU91))</f>
        <v/>
      </c>
      <c r="V91" s="216" t="str">
        <f>IF(ISBLANK('ÁREA MEJORA COMPETENCIAL'!R91),"",IF('ÁREA COMPLEMENTARIA'!BU91="","NO PROCEDE",IF(I91=3,"",IF(OR(M91="SI",N91="SI",O91="SI"),"SI","NO"))))</f>
        <v/>
      </c>
      <c r="W91" s="7" t="str">
        <f>IF(ISBLANK('ÁREA MEJORA COMPETENCIAL'!R91),"",IF(OR(I91=3,V91="SI",R91="SI",S91="SI"),"SI","NO"))</f>
        <v/>
      </c>
      <c r="X91" s="9"/>
      <c r="Y91" s="6"/>
      <c r="Z91" s="6"/>
      <c r="AA91" s="6"/>
      <c r="AB91" s="6"/>
      <c r="AC91" s="6"/>
      <c r="AD91" s="6"/>
      <c r="AE91" s="6"/>
      <c r="AF91" s="6"/>
      <c r="AG91" s="6"/>
      <c r="AH91" s="6"/>
      <c r="AI91" s="464"/>
    </row>
    <row r="92" spans="1:36" s="99" customFormat="1" ht="18" customHeight="1" x14ac:dyDescent="0.3">
      <c r="A92" s="355" t="str">
        <f>IF(ISBLANK('ÁREA MEJORA COMPETENCIAL'!A92),"",'ÁREA MEJORA COMPETENCIAL'!A92:B92)</f>
        <v/>
      </c>
      <c r="B92" s="356"/>
      <c r="C92" s="181" t="str">
        <f>IF(ISBLANK('ÁREA MEJORA COMPETENCIAL'!C92),"",'ÁREA MEJORA COMPETENCIAL'!C92)</f>
        <v/>
      </c>
      <c r="D92" s="16" t="str">
        <f>IF(ISBLANK('ÁREA MEJORA COMPETENCIAL'!D92),"",'ÁREA MEJORA COMPETENCIAL'!D92)</f>
        <v/>
      </c>
      <c r="E92" s="76"/>
      <c r="F92" s="7" t="str">
        <f>IF(ISBLANK('ÁREA MEJORA COMPETENCIAL'!R92),"",IF('ÁREA MEJORA COMPETENCIAL'!CQ92="","",IF('ÁREA MEJORA COMPETENCIAL'!CQ92&gt;=0,"SI","NO")))</f>
        <v/>
      </c>
      <c r="G92" s="7" t="str">
        <f>IF(ISBLANK('ÁREA MEJORA COMPETENCIAL'!R92),"",IF('ÁREA MEJORA COMPETENCIAL'!CQ92="","",IF('ÁREA ACOMPAÑAMIENTO INT TÉC'!W92&gt;=0,"SI","NO")))</f>
        <v/>
      </c>
      <c r="H92" s="7" t="str">
        <f>IF(ISBLANK('ÁREA MEJORA COMPETENCIAL'!R92),"",IF('ÁREA MEJORA COMPETENCIAL'!CQ92="","",IF('ÁREA COMPLEMENTARIA'!BW92&gt;=0,"SI","NO")))</f>
        <v/>
      </c>
      <c r="I92" s="7" t="str">
        <f>IF('ÁREA MEJORA COMPETENCIAL'!CQ92="","",IF(ISBLANK('ÁREA MEJORA COMPETENCIAL'!R92),"",COUNTIF(F92:H92,"SI")))</f>
        <v/>
      </c>
      <c r="J92" s="7" t="str">
        <f>IF(ISBLANK('ÁREA MEJORA COMPETENCIAL'!R92),"",SUM('ÁREA MEJORA COMPETENCIAL'!CP92,'ÁREA ACOMPAÑAMIENTO INT TÉC'!V92,'ÁREA COMPLEMENTARIA'!BV92))</f>
        <v/>
      </c>
      <c r="K92" s="173" t="str">
        <f>IF(ISBLANK('ÁREA MEJORA COMPETENCIAL'!R92),"",(IF(T92=12,12,IF(T92=24,24,))))</f>
        <v/>
      </c>
      <c r="L92" s="174" t="str">
        <f>IF(ISBLANK('ÁREA MEJORA COMPETENCIAL'!R92),"",IF('ÁREA MEJORA COMPETENCIAL'!CO92="",(J92/K92),I92/3))</f>
        <v/>
      </c>
      <c r="M92" s="174" t="str">
        <f>IF(ISBLANK('ÁREA MEJORA COMPETENCIAL'!R92),"",IF('ÁREA MEJORA COMPETENCIAL'!CO92="","",(IF(AND(F92="NO",'ÁREA MEJORA COMPETENCIAL'!CR92&gt;=75%,'ÁREA ACOMPAÑAMIENTO INT TÉC'!X92&gt;=75%,'ÁREA COMPLEMENTARIA'!BX92&gt;=75%),"SI","NO"))))</f>
        <v/>
      </c>
      <c r="N92" s="174" t="str">
        <f>IF(ISBLANK('ÁREA MEJORA COMPETENCIAL'!R92),"",IF('ÁREA ACOMPAÑAMIENTO INT TÉC'!U92="","",(IF(AND(G92="NO",'ÁREA ACOMPAÑAMIENTO INT TÉC'!X92&gt;=75%,'ÁREA MEJORA COMPETENCIAL'!CR92&gt;=75%,'ÁREA COMPLEMENTARIA'!BX92&gt;=75%),"SI","NO"))))</f>
        <v/>
      </c>
      <c r="O92" s="174" t="str">
        <f>IF(ISBLANK('ÁREA MEJORA COMPETENCIAL'!R92),"",IF('ÁREA COMPLEMENTARIA'!BU92="","",(IF(AND(H92="NO",'ÁREA COMPLEMENTARIA'!BX92&gt;=75%,'ÁREA MEJORA COMPETENCIAL'!CR92&gt;=75%,'ÁREA ACOMPAÑAMIENTO INT TÉC'!X92&gt;=75%),"SI","NO"))))</f>
        <v/>
      </c>
      <c r="P92" s="7" t="str">
        <f t="shared" si="6"/>
        <v/>
      </c>
      <c r="Q92" s="7" t="str">
        <f t="shared" si="7"/>
        <v/>
      </c>
      <c r="R92" s="7" t="str">
        <f t="shared" si="8"/>
        <v/>
      </c>
      <c r="S92" s="7" t="str">
        <f t="shared" si="9"/>
        <v/>
      </c>
      <c r="T92" s="175" t="str">
        <f>IF(ISBLANK('ÁREA MEJORA COMPETENCIAL'!R92),"",(IF('ÁREA MEJORA COMPETENCIAL'!X92=1,12,IF('ÁREA MEJORA COMPETENCIAL'!X92=2,24))))</f>
        <v/>
      </c>
      <c r="U92" s="173" t="str">
        <f>IF(ISBLANK('ÁREA MEJORA COMPETENCIAL'!R92),"",SUM('ÁREA MEJORA COMPETENCIAL'!CO92,'ÁREA ACOMPAÑAMIENTO INT TÉC'!U92,'ÁREA COMPLEMENTARIA'!BU92))</f>
        <v/>
      </c>
      <c r="V92" s="216" t="str">
        <f>IF(ISBLANK('ÁREA MEJORA COMPETENCIAL'!R92),"",IF('ÁREA COMPLEMENTARIA'!BU92="","NO PROCEDE",IF(I92=3,"",IF(OR(M92="SI",N92="SI",O92="SI"),"SI","NO"))))</f>
        <v/>
      </c>
      <c r="W92" s="7" t="str">
        <f>IF(ISBLANK('ÁREA MEJORA COMPETENCIAL'!R92),"",IF(OR(I92=3,V92="SI",R92="SI",S92="SI"),"SI","NO"))</f>
        <v/>
      </c>
      <c r="X92" s="9"/>
      <c r="Y92" s="6"/>
      <c r="Z92" s="6"/>
      <c r="AA92" s="6"/>
      <c r="AB92" s="6"/>
      <c r="AC92" s="6"/>
      <c r="AD92" s="6"/>
      <c r="AE92" s="6"/>
      <c r="AF92" s="6"/>
      <c r="AG92" s="6"/>
      <c r="AH92" s="6"/>
      <c r="AI92" s="464"/>
    </row>
    <row r="93" spans="1:36" s="99" customFormat="1" ht="18" customHeight="1" x14ac:dyDescent="0.3">
      <c r="A93" s="355" t="str">
        <f>IF(ISBLANK('ÁREA MEJORA COMPETENCIAL'!A93),"",'ÁREA MEJORA COMPETENCIAL'!A93:B93)</f>
        <v/>
      </c>
      <c r="B93" s="356"/>
      <c r="C93" s="181" t="str">
        <f>IF(ISBLANK('ÁREA MEJORA COMPETENCIAL'!C93),"",'ÁREA MEJORA COMPETENCIAL'!C93)</f>
        <v/>
      </c>
      <c r="D93" s="16" t="str">
        <f>IF(ISBLANK('ÁREA MEJORA COMPETENCIAL'!D93),"",'ÁREA MEJORA COMPETENCIAL'!D93)</f>
        <v/>
      </c>
      <c r="E93" s="76"/>
      <c r="F93" s="7" t="str">
        <f>IF(ISBLANK('ÁREA MEJORA COMPETENCIAL'!R93),"",IF('ÁREA MEJORA COMPETENCIAL'!CQ93="","",IF('ÁREA MEJORA COMPETENCIAL'!CQ93&gt;=0,"SI","NO")))</f>
        <v/>
      </c>
      <c r="G93" s="7" t="str">
        <f>IF(ISBLANK('ÁREA MEJORA COMPETENCIAL'!R93),"",IF('ÁREA MEJORA COMPETENCIAL'!CQ93="","",IF('ÁREA ACOMPAÑAMIENTO INT TÉC'!W93&gt;=0,"SI","NO")))</f>
        <v/>
      </c>
      <c r="H93" s="7" t="str">
        <f>IF(ISBLANK('ÁREA MEJORA COMPETENCIAL'!R93),"",IF('ÁREA MEJORA COMPETENCIAL'!CQ93="","",IF('ÁREA COMPLEMENTARIA'!BW93&gt;=0,"SI","NO")))</f>
        <v/>
      </c>
      <c r="I93" s="7" t="str">
        <f>IF('ÁREA MEJORA COMPETENCIAL'!CQ93="","",IF(ISBLANK('ÁREA MEJORA COMPETENCIAL'!R93),"",COUNTIF(F93:H93,"SI")))</f>
        <v/>
      </c>
      <c r="J93" s="7" t="str">
        <f>IF(ISBLANK('ÁREA MEJORA COMPETENCIAL'!R93),"",SUM('ÁREA MEJORA COMPETENCIAL'!CP93,'ÁREA ACOMPAÑAMIENTO INT TÉC'!V93,'ÁREA COMPLEMENTARIA'!BV93))</f>
        <v/>
      </c>
      <c r="K93" s="173" t="str">
        <f>IF(ISBLANK('ÁREA MEJORA COMPETENCIAL'!R93),"",(IF(T93=12,12,IF(T93=24,24,))))</f>
        <v/>
      </c>
      <c r="L93" s="174" t="str">
        <f>IF(ISBLANK('ÁREA MEJORA COMPETENCIAL'!R93),"",IF('ÁREA MEJORA COMPETENCIAL'!CO93="",(J93/K93),I93/3))</f>
        <v/>
      </c>
      <c r="M93" s="174" t="str">
        <f>IF(ISBLANK('ÁREA MEJORA COMPETENCIAL'!R93),"",IF('ÁREA MEJORA COMPETENCIAL'!CO93="","",(IF(AND(F93="NO",'ÁREA MEJORA COMPETENCIAL'!CR93&gt;=75%,'ÁREA ACOMPAÑAMIENTO INT TÉC'!X93&gt;=75%,'ÁREA COMPLEMENTARIA'!BX93&gt;=75%),"SI","NO"))))</f>
        <v/>
      </c>
      <c r="N93" s="174" t="str">
        <f>IF(ISBLANK('ÁREA MEJORA COMPETENCIAL'!R93),"",IF('ÁREA ACOMPAÑAMIENTO INT TÉC'!U93="","",(IF(AND(G93="NO",'ÁREA ACOMPAÑAMIENTO INT TÉC'!X93&gt;=75%,'ÁREA MEJORA COMPETENCIAL'!CR93&gt;=75%,'ÁREA COMPLEMENTARIA'!BX93&gt;=75%),"SI","NO"))))</f>
        <v/>
      </c>
      <c r="O93" s="174" t="str">
        <f>IF(ISBLANK('ÁREA MEJORA COMPETENCIAL'!R93),"",IF('ÁREA COMPLEMENTARIA'!BU93="","",(IF(AND(H93="NO",'ÁREA COMPLEMENTARIA'!BX93&gt;=75%,'ÁREA MEJORA COMPETENCIAL'!CR93&gt;=75%,'ÁREA ACOMPAÑAMIENTO INT TÉC'!X93&gt;=75%),"SI","NO"))))</f>
        <v/>
      </c>
      <c r="P93" s="7" t="str">
        <f t="shared" si="6"/>
        <v/>
      </c>
      <c r="Q93" s="7" t="str">
        <f t="shared" si="7"/>
        <v/>
      </c>
      <c r="R93" s="7" t="str">
        <f t="shared" si="8"/>
        <v/>
      </c>
      <c r="S93" s="7" t="str">
        <f t="shared" si="9"/>
        <v/>
      </c>
      <c r="T93" s="175" t="str">
        <f>IF(ISBLANK('ÁREA MEJORA COMPETENCIAL'!R93),"",(IF('ÁREA MEJORA COMPETENCIAL'!X93=1,12,IF('ÁREA MEJORA COMPETENCIAL'!X93=2,24))))</f>
        <v/>
      </c>
      <c r="U93" s="173" t="str">
        <f>IF(ISBLANK('ÁREA MEJORA COMPETENCIAL'!R93),"",SUM('ÁREA MEJORA COMPETENCIAL'!CO93,'ÁREA ACOMPAÑAMIENTO INT TÉC'!U93,'ÁREA COMPLEMENTARIA'!BU93))</f>
        <v/>
      </c>
      <c r="V93" s="216" t="str">
        <f>IF(ISBLANK('ÁREA MEJORA COMPETENCIAL'!R93),"",IF('ÁREA COMPLEMENTARIA'!BU93="","NO PROCEDE",IF(I93=3,"",IF(OR(M93="SI",N93="SI",O93="SI"),"SI","NO"))))</f>
        <v/>
      </c>
      <c r="W93" s="7" t="str">
        <f>IF(ISBLANK('ÁREA MEJORA COMPETENCIAL'!R93),"",IF(OR(I93=3,V93="SI",R93="SI",S93="SI"),"SI","NO"))</f>
        <v/>
      </c>
      <c r="X93" s="9"/>
      <c r="Y93" s="6"/>
      <c r="Z93" s="6"/>
      <c r="AA93" s="6"/>
      <c r="AB93" s="6"/>
      <c r="AC93" s="6"/>
      <c r="AD93" s="6"/>
      <c r="AE93" s="6"/>
      <c r="AF93" s="6"/>
      <c r="AG93" s="6"/>
      <c r="AH93" s="6"/>
      <c r="AI93" s="464"/>
    </row>
    <row r="94" spans="1:36" s="99" customFormat="1" ht="18" customHeight="1" x14ac:dyDescent="0.3">
      <c r="A94" s="355" t="str">
        <f>IF(ISBLANK('ÁREA MEJORA COMPETENCIAL'!A94),"",'ÁREA MEJORA COMPETENCIAL'!A94:B94)</f>
        <v/>
      </c>
      <c r="B94" s="356"/>
      <c r="C94" s="181" t="str">
        <f>IF(ISBLANK('ÁREA MEJORA COMPETENCIAL'!C94),"",'ÁREA MEJORA COMPETENCIAL'!C94)</f>
        <v/>
      </c>
      <c r="D94" s="16" t="str">
        <f>IF(ISBLANK('ÁREA MEJORA COMPETENCIAL'!D94),"",'ÁREA MEJORA COMPETENCIAL'!D94)</f>
        <v/>
      </c>
      <c r="E94" s="76"/>
      <c r="F94" s="7" t="str">
        <f>IF(ISBLANK('ÁREA MEJORA COMPETENCIAL'!R94),"",IF('ÁREA MEJORA COMPETENCIAL'!CQ94="","",IF('ÁREA MEJORA COMPETENCIAL'!CQ94&gt;=0,"SI","NO")))</f>
        <v/>
      </c>
      <c r="G94" s="7" t="str">
        <f>IF(ISBLANK('ÁREA MEJORA COMPETENCIAL'!R94),"",IF('ÁREA MEJORA COMPETENCIAL'!CQ94="","",IF('ÁREA ACOMPAÑAMIENTO INT TÉC'!W94&gt;=0,"SI","NO")))</f>
        <v/>
      </c>
      <c r="H94" s="7" t="str">
        <f>IF(ISBLANK('ÁREA MEJORA COMPETENCIAL'!R94),"",IF('ÁREA MEJORA COMPETENCIAL'!CQ94="","",IF('ÁREA COMPLEMENTARIA'!BW94&gt;=0,"SI","NO")))</f>
        <v/>
      </c>
      <c r="I94" s="7" t="str">
        <f>IF('ÁREA MEJORA COMPETENCIAL'!CQ94="","",IF(ISBLANK('ÁREA MEJORA COMPETENCIAL'!R94),"",COUNTIF(F94:H94,"SI")))</f>
        <v/>
      </c>
      <c r="J94" s="7" t="str">
        <f>IF(ISBLANK('ÁREA MEJORA COMPETENCIAL'!R94),"",SUM('ÁREA MEJORA COMPETENCIAL'!CP94,'ÁREA ACOMPAÑAMIENTO INT TÉC'!V94,'ÁREA COMPLEMENTARIA'!BV94))</f>
        <v/>
      </c>
      <c r="K94" s="173" t="str">
        <f>IF(ISBLANK('ÁREA MEJORA COMPETENCIAL'!R94),"",(IF(T94=12,12,IF(T94=24,24,))))</f>
        <v/>
      </c>
      <c r="L94" s="174" t="str">
        <f>IF(ISBLANK('ÁREA MEJORA COMPETENCIAL'!R94),"",IF('ÁREA MEJORA COMPETENCIAL'!CO94="",(J94/K94),I94/3))</f>
        <v/>
      </c>
      <c r="M94" s="174" t="str">
        <f>IF(ISBLANK('ÁREA MEJORA COMPETENCIAL'!R94),"",IF('ÁREA MEJORA COMPETENCIAL'!CO94="","",(IF(AND(F94="NO",'ÁREA MEJORA COMPETENCIAL'!CR94&gt;=75%,'ÁREA ACOMPAÑAMIENTO INT TÉC'!X94&gt;=75%,'ÁREA COMPLEMENTARIA'!BX94&gt;=75%),"SI","NO"))))</f>
        <v/>
      </c>
      <c r="N94" s="174" t="str">
        <f>IF(ISBLANK('ÁREA MEJORA COMPETENCIAL'!R94),"",IF('ÁREA ACOMPAÑAMIENTO INT TÉC'!U94="","",(IF(AND(G94="NO",'ÁREA ACOMPAÑAMIENTO INT TÉC'!X94&gt;=75%,'ÁREA MEJORA COMPETENCIAL'!CR94&gt;=75%,'ÁREA COMPLEMENTARIA'!BX94&gt;=75%),"SI","NO"))))</f>
        <v/>
      </c>
      <c r="O94" s="174" t="str">
        <f>IF(ISBLANK('ÁREA MEJORA COMPETENCIAL'!R94),"",IF('ÁREA COMPLEMENTARIA'!BU94="","",(IF(AND(H94="NO",'ÁREA COMPLEMENTARIA'!BX94&gt;=75%,'ÁREA MEJORA COMPETENCIAL'!CR94&gt;=75%,'ÁREA ACOMPAÑAMIENTO INT TÉC'!X94&gt;=75%),"SI","NO"))))</f>
        <v/>
      </c>
      <c r="P94" s="7" t="str">
        <f t="shared" si="6"/>
        <v/>
      </c>
      <c r="Q94" s="7" t="str">
        <f t="shared" si="7"/>
        <v/>
      </c>
      <c r="R94" s="7" t="str">
        <f t="shared" si="8"/>
        <v/>
      </c>
      <c r="S94" s="7" t="str">
        <f t="shared" si="9"/>
        <v/>
      </c>
      <c r="T94" s="175" t="str">
        <f>IF(ISBLANK('ÁREA MEJORA COMPETENCIAL'!R94),"",(IF('ÁREA MEJORA COMPETENCIAL'!X94=1,12,IF('ÁREA MEJORA COMPETENCIAL'!X94=2,24))))</f>
        <v/>
      </c>
      <c r="U94" s="173" t="str">
        <f>IF(ISBLANK('ÁREA MEJORA COMPETENCIAL'!R94),"",SUM('ÁREA MEJORA COMPETENCIAL'!CO94,'ÁREA ACOMPAÑAMIENTO INT TÉC'!U94,'ÁREA COMPLEMENTARIA'!BU94))</f>
        <v/>
      </c>
      <c r="V94" s="216" t="str">
        <f>IF(ISBLANK('ÁREA MEJORA COMPETENCIAL'!R94),"",IF('ÁREA COMPLEMENTARIA'!BU94="","NO PROCEDE",IF(I94=3,"",IF(OR(M94="SI",N94="SI",O94="SI"),"SI","NO"))))</f>
        <v/>
      </c>
      <c r="W94" s="7" t="str">
        <f>IF(ISBLANK('ÁREA MEJORA COMPETENCIAL'!R94),"",IF(OR(I94=3,V94="SI",R94="SI",S94="SI"),"SI","NO"))</f>
        <v/>
      </c>
      <c r="X94" s="9"/>
      <c r="Y94" s="6"/>
      <c r="Z94" s="6"/>
      <c r="AA94" s="6"/>
      <c r="AB94" s="6"/>
      <c r="AC94" s="6"/>
      <c r="AD94" s="6"/>
      <c r="AE94" s="6"/>
      <c r="AF94" s="6"/>
      <c r="AG94" s="6"/>
      <c r="AH94" s="6"/>
      <c r="AI94" s="464"/>
    </row>
    <row r="95" spans="1:36" s="99" customFormat="1" ht="18" customHeight="1" x14ac:dyDescent="0.3">
      <c r="A95" s="355" t="str">
        <f>IF(ISBLANK('ÁREA MEJORA COMPETENCIAL'!A95),"",'ÁREA MEJORA COMPETENCIAL'!A95:B95)</f>
        <v/>
      </c>
      <c r="B95" s="356"/>
      <c r="C95" s="181" t="str">
        <f>IF(ISBLANK('ÁREA MEJORA COMPETENCIAL'!C95),"",'ÁREA MEJORA COMPETENCIAL'!C95)</f>
        <v/>
      </c>
      <c r="D95" s="16" t="str">
        <f>IF(ISBLANK('ÁREA MEJORA COMPETENCIAL'!D95),"",'ÁREA MEJORA COMPETENCIAL'!D95)</f>
        <v/>
      </c>
      <c r="E95" s="76"/>
      <c r="F95" s="7" t="str">
        <f>IF(ISBLANK('ÁREA MEJORA COMPETENCIAL'!R95),"",IF('ÁREA MEJORA COMPETENCIAL'!CQ95="","",IF('ÁREA MEJORA COMPETENCIAL'!CQ95&gt;=0,"SI","NO")))</f>
        <v/>
      </c>
      <c r="G95" s="7" t="str">
        <f>IF(ISBLANK('ÁREA MEJORA COMPETENCIAL'!R95),"",IF('ÁREA MEJORA COMPETENCIAL'!CQ95="","",IF('ÁREA ACOMPAÑAMIENTO INT TÉC'!W95&gt;=0,"SI","NO")))</f>
        <v/>
      </c>
      <c r="H95" s="7" t="str">
        <f>IF(ISBLANK('ÁREA MEJORA COMPETENCIAL'!R95),"",IF('ÁREA MEJORA COMPETENCIAL'!CQ95="","",IF('ÁREA COMPLEMENTARIA'!BW95&gt;=0,"SI","NO")))</f>
        <v/>
      </c>
      <c r="I95" s="7" t="str">
        <f>IF('ÁREA MEJORA COMPETENCIAL'!CQ95="","",IF(ISBLANK('ÁREA MEJORA COMPETENCIAL'!R95),"",COUNTIF(F95:H95,"SI")))</f>
        <v/>
      </c>
      <c r="J95" s="7" t="str">
        <f>IF(ISBLANK('ÁREA MEJORA COMPETENCIAL'!R95),"",SUM('ÁREA MEJORA COMPETENCIAL'!CP95,'ÁREA ACOMPAÑAMIENTO INT TÉC'!V95,'ÁREA COMPLEMENTARIA'!BV95))</f>
        <v/>
      </c>
      <c r="K95" s="173" t="str">
        <f>IF(ISBLANK('ÁREA MEJORA COMPETENCIAL'!R95),"",(IF(T95=12,12,IF(T95=24,24,))))</f>
        <v/>
      </c>
      <c r="L95" s="174" t="str">
        <f>IF(ISBLANK('ÁREA MEJORA COMPETENCIAL'!R95),"",IF('ÁREA MEJORA COMPETENCIAL'!CO95="",(J95/K95),I95/3))</f>
        <v/>
      </c>
      <c r="M95" s="174" t="str">
        <f>IF(ISBLANK('ÁREA MEJORA COMPETENCIAL'!R95),"",IF('ÁREA MEJORA COMPETENCIAL'!CO95="","",(IF(AND(F95="NO",'ÁREA MEJORA COMPETENCIAL'!CR95&gt;=75%,'ÁREA ACOMPAÑAMIENTO INT TÉC'!X95&gt;=75%,'ÁREA COMPLEMENTARIA'!BX95&gt;=75%),"SI","NO"))))</f>
        <v/>
      </c>
      <c r="N95" s="174" t="str">
        <f>IF(ISBLANK('ÁREA MEJORA COMPETENCIAL'!R95),"",IF('ÁREA ACOMPAÑAMIENTO INT TÉC'!U95="","",(IF(AND(G95="NO",'ÁREA ACOMPAÑAMIENTO INT TÉC'!X95&gt;=75%,'ÁREA MEJORA COMPETENCIAL'!CR95&gt;=75%,'ÁREA COMPLEMENTARIA'!BX95&gt;=75%),"SI","NO"))))</f>
        <v/>
      </c>
      <c r="O95" s="174" t="str">
        <f>IF(ISBLANK('ÁREA MEJORA COMPETENCIAL'!R95),"",IF('ÁREA COMPLEMENTARIA'!BU95="","",(IF(AND(H95="NO",'ÁREA COMPLEMENTARIA'!BX95&gt;=75%,'ÁREA MEJORA COMPETENCIAL'!CR95&gt;=75%,'ÁREA ACOMPAÑAMIENTO INT TÉC'!X95&gt;=75%),"SI","NO"))))</f>
        <v/>
      </c>
      <c r="P95" s="7" t="str">
        <f t="shared" si="6"/>
        <v/>
      </c>
      <c r="Q95" s="7" t="str">
        <f t="shared" si="7"/>
        <v/>
      </c>
      <c r="R95" s="7" t="str">
        <f t="shared" si="8"/>
        <v/>
      </c>
      <c r="S95" s="7" t="str">
        <f t="shared" si="9"/>
        <v/>
      </c>
      <c r="T95" s="175" t="str">
        <f>IF(ISBLANK('ÁREA MEJORA COMPETENCIAL'!R95),"",(IF('ÁREA MEJORA COMPETENCIAL'!X95=1,12,IF('ÁREA MEJORA COMPETENCIAL'!X95=2,24))))</f>
        <v/>
      </c>
      <c r="U95" s="173" t="str">
        <f>IF(ISBLANK('ÁREA MEJORA COMPETENCIAL'!R95),"",SUM('ÁREA MEJORA COMPETENCIAL'!CO95,'ÁREA ACOMPAÑAMIENTO INT TÉC'!U95,'ÁREA COMPLEMENTARIA'!BU95))</f>
        <v/>
      </c>
      <c r="V95" s="216" t="str">
        <f>IF(ISBLANK('ÁREA MEJORA COMPETENCIAL'!R95),"",IF('ÁREA COMPLEMENTARIA'!BU95="","NO PROCEDE",IF(I95=3,"",IF(OR(M95="SI",N95="SI",O95="SI"),"SI","NO"))))</f>
        <v/>
      </c>
      <c r="W95" s="7" t="str">
        <f>IF(ISBLANK('ÁREA MEJORA COMPETENCIAL'!R95),"",IF(OR(I95=3,V95="SI",R95="SI",S95="SI"),"SI","NO"))</f>
        <v/>
      </c>
      <c r="X95" s="9"/>
      <c r="Y95" s="6"/>
      <c r="Z95" s="6"/>
      <c r="AA95" s="6"/>
      <c r="AB95" s="6"/>
      <c r="AC95" s="6"/>
      <c r="AD95" s="6"/>
      <c r="AE95" s="6"/>
      <c r="AF95" s="6"/>
      <c r="AG95" s="6"/>
      <c r="AH95" s="6"/>
      <c r="AI95" s="464"/>
    </row>
    <row r="96" spans="1:36" s="99" customFormat="1" ht="18" customHeight="1" x14ac:dyDescent="0.3">
      <c r="A96" s="355" t="str">
        <f>IF(ISBLANK('ÁREA MEJORA COMPETENCIAL'!A96),"",'ÁREA MEJORA COMPETENCIAL'!A96:B96)</f>
        <v/>
      </c>
      <c r="B96" s="356"/>
      <c r="C96" s="181" t="str">
        <f>IF(ISBLANK('ÁREA MEJORA COMPETENCIAL'!C96),"",'ÁREA MEJORA COMPETENCIAL'!C96)</f>
        <v/>
      </c>
      <c r="D96" s="16" t="str">
        <f>IF(ISBLANK('ÁREA MEJORA COMPETENCIAL'!D96),"",'ÁREA MEJORA COMPETENCIAL'!D96)</f>
        <v/>
      </c>
      <c r="E96" s="76"/>
      <c r="F96" s="7" t="str">
        <f>IF(ISBLANK('ÁREA MEJORA COMPETENCIAL'!R96),"",IF('ÁREA MEJORA COMPETENCIAL'!CQ96="","",IF('ÁREA MEJORA COMPETENCIAL'!CQ96&gt;=0,"SI","NO")))</f>
        <v/>
      </c>
      <c r="G96" s="7" t="str">
        <f>IF(ISBLANK('ÁREA MEJORA COMPETENCIAL'!R96),"",IF('ÁREA MEJORA COMPETENCIAL'!CQ96="","",IF('ÁREA ACOMPAÑAMIENTO INT TÉC'!W96&gt;=0,"SI","NO")))</f>
        <v/>
      </c>
      <c r="H96" s="7" t="str">
        <f>IF(ISBLANK('ÁREA MEJORA COMPETENCIAL'!R96),"",IF('ÁREA MEJORA COMPETENCIAL'!CQ96="","",IF('ÁREA COMPLEMENTARIA'!BW96&gt;=0,"SI","NO")))</f>
        <v/>
      </c>
      <c r="I96" s="7" t="str">
        <f>IF('ÁREA MEJORA COMPETENCIAL'!CQ96="","",IF(ISBLANK('ÁREA MEJORA COMPETENCIAL'!R96),"",COUNTIF(F96:H96,"SI")))</f>
        <v/>
      </c>
      <c r="J96" s="7" t="str">
        <f>IF(ISBLANK('ÁREA MEJORA COMPETENCIAL'!R96),"",SUM('ÁREA MEJORA COMPETENCIAL'!CP96,'ÁREA ACOMPAÑAMIENTO INT TÉC'!V96,'ÁREA COMPLEMENTARIA'!BV96))</f>
        <v/>
      </c>
      <c r="K96" s="173" t="str">
        <f>IF(ISBLANK('ÁREA MEJORA COMPETENCIAL'!R96),"",(IF(T96=12,12,IF(T96=24,24,))))</f>
        <v/>
      </c>
      <c r="L96" s="174" t="str">
        <f>IF(ISBLANK('ÁREA MEJORA COMPETENCIAL'!R96),"",IF('ÁREA MEJORA COMPETENCIAL'!CO96="",(J96/K96),I96/3))</f>
        <v/>
      </c>
      <c r="M96" s="174" t="str">
        <f>IF(ISBLANK('ÁREA MEJORA COMPETENCIAL'!R96),"",IF('ÁREA MEJORA COMPETENCIAL'!CO96="","",(IF(AND(F96="NO",'ÁREA MEJORA COMPETENCIAL'!CR96&gt;=75%,'ÁREA ACOMPAÑAMIENTO INT TÉC'!X96&gt;=75%,'ÁREA COMPLEMENTARIA'!BX96&gt;=75%),"SI","NO"))))</f>
        <v/>
      </c>
      <c r="N96" s="174" t="str">
        <f>IF(ISBLANK('ÁREA MEJORA COMPETENCIAL'!R96),"",IF('ÁREA ACOMPAÑAMIENTO INT TÉC'!U96="","",(IF(AND(G96="NO",'ÁREA ACOMPAÑAMIENTO INT TÉC'!X96&gt;=75%,'ÁREA MEJORA COMPETENCIAL'!CR96&gt;=75%,'ÁREA COMPLEMENTARIA'!BX96&gt;=75%),"SI","NO"))))</f>
        <v/>
      </c>
      <c r="O96" s="174" t="str">
        <f>IF(ISBLANK('ÁREA MEJORA COMPETENCIAL'!R96),"",IF('ÁREA COMPLEMENTARIA'!BU96="","",(IF(AND(H96="NO",'ÁREA COMPLEMENTARIA'!BX96&gt;=75%,'ÁREA MEJORA COMPETENCIAL'!CR96&gt;=75%,'ÁREA ACOMPAÑAMIENTO INT TÉC'!X96&gt;=75%),"SI","NO"))))</f>
        <v/>
      </c>
      <c r="P96" s="7" t="str">
        <f t="shared" si="6"/>
        <v/>
      </c>
      <c r="Q96" s="7" t="str">
        <f t="shared" si="7"/>
        <v/>
      </c>
      <c r="R96" s="7" t="str">
        <f t="shared" si="8"/>
        <v/>
      </c>
      <c r="S96" s="7" t="str">
        <f t="shared" si="9"/>
        <v/>
      </c>
      <c r="T96" s="175" t="str">
        <f>IF(ISBLANK('ÁREA MEJORA COMPETENCIAL'!R96),"",(IF('ÁREA MEJORA COMPETENCIAL'!X96=1,12,IF('ÁREA MEJORA COMPETENCIAL'!X96=2,24))))</f>
        <v/>
      </c>
      <c r="U96" s="173" t="str">
        <f>IF(ISBLANK('ÁREA MEJORA COMPETENCIAL'!R96),"",SUM('ÁREA MEJORA COMPETENCIAL'!CO96,'ÁREA ACOMPAÑAMIENTO INT TÉC'!U96,'ÁREA COMPLEMENTARIA'!BU96))</f>
        <v/>
      </c>
      <c r="V96" s="216" t="str">
        <f>IF(ISBLANK('ÁREA MEJORA COMPETENCIAL'!R96),"",IF('ÁREA COMPLEMENTARIA'!BU96="","NO PROCEDE",IF(I96=3,"",IF(OR(M96="SI",N96="SI",O96="SI"),"SI","NO"))))</f>
        <v/>
      </c>
      <c r="W96" s="7" t="str">
        <f>IF(ISBLANK('ÁREA MEJORA COMPETENCIAL'!R96),"",IF(OR(I96=3,V96="SI",R96="SI",S96="SI"),"SI","NO"))</f>
        <v/>
      </c>
      <c r="X96" s="9"/>
      <c r="Y96" s="6"/>
      <c r="Z96" s="6"/>
      <c r="AA96" s="6"/>
      <c r="AB96" s="6"/>
      <c r="AC96" s="6"/>
      <c r="AD96" s="6"/>
      <c r="AE96" s="6"/>
      <c r="AF96" s="6"/>
      <c r="AG96" s="6"/>
      <c r="AH96" s="6"/>
      <c r="AI96" s="464"/>
    </row>
    <row r="97" spans="1:36" s="99" customFormat="1" ht="18" customHeight="1" x14ac:dyDescent="0.3">
      <c r="A97" s="355" t="str">
        <f>IF(ISBLANK('ÁREA MEJORA COMPETENCIAL'!A97),"",'ÁREA MEJORA COMPETENCIAL'!A97:B97)</f>
        <v/>
      </c>
      <c r="B97" s="356"/>
      <c r="C97" s="181" t="str">
        <f>IF(ISBLANK('ÁREA MEJORA COMPETENCIAL'!C97),"",'ÁREA MEJORA COMPETENCIAL'!C97)</f>
        <v/>
      </c>
      <c r="D97" s="16" t="str">
        <f>IF(ISBLANK('ÁREA MEJORA COMPETENCIAL'!D97),"",'ÁREA MEJORA COMPETENCIAL'!D97)</f>
        <v/>
      </c>
      <c r="E97" s="76"/>
      <c r="F97" s="7" t="str">
        <f>IF(ISBLANK('ÁREA MEJORA COMPETENCIAL'!R97),"",IF('ÁREA MEJORA COMPETENCIAL'!CQ97="","",IF('ÁREA MEJORA COMPETENCIAL'!CQ97&gt;=0,"SI","NO")))</f>
        <v/>
      </c>
      <c r="G97" s="7" t="str">
        <f>IF(ISBLANK('ÁREA MEJORA COMPETENCIAL'!R97),"",IF('ÁREA MEJORA COMPETENCIAL'!CQ97="","",IF('ÁREA ACOMPAÑAMIENTO INT TÉC'!W97&gt;=0,"SI","NO")))</f>
        <v/>
      </c>
      <c r="H97" s="7" t="str">
        <f>IF(ISBLANK('ÁREA MEJORA COMPETENCIAL'!R97),"",IF('ÁREA MEJORA COMPETENCIAL'!CQ97="","",IF('ÁREA COMPLEMENTARIA'!BW97&gt;=0,"SI","NO")))</f>
        <v/>
      </c>
      <c r="I97" s="7" t="str">
        <f>IF('ÁREA MEJORA COMPETENCIAL'!CQ97="","",IF(ISBLANK('ÁREA MEJORA COMPETENCIAL'!R97),"",COUNTIF(F97:H97,"SI")))</f>
        <v/>
      </c>
      <c r="J97" s="7" t="str">
        <f>IF(ISBLANK('ÁREA MEJORA COMPETENCIAL'!R97),"",SUM('ÁREA MEJORA COMPETENCIAL'!CP97,'ÁREA ACOMPAÑAMIENTO INT TÉC'!V97,'ÁREA COMPLEMENTARIA'!BV97))</f>
        <v/>
      </c>
      <c r="K97" s="173" t="str">
        <f>IF(ISBLANK('ÁREA MEJORA COMPETENCIAL'!R97),"",(IF(T97=12,12,IF(T97=24,24,))))</f>
        <v/>
      </c>
      <c r="L97" s="174" t="str">
        <f>IF(ISBLANK('ÁREA MEJORA COMPETENCIAL'!R97),"",IF('ÁREA MEJORA COMPETENCIAL'!CO97="",(J97/K97),I97/3))</f>
        <v/>
      </c>
      <c r="M97" s="174" t="str">
        <f>IF(ISBLANK('ÁREA MEJORA COMPETENCIAL'!R97),"",IF('ÁREA MEJORA COMPETENCIAL'!CO97="","",(IF(AND(F97="NO",'ÁREA MEJORA COMPETENCIAL'!CR97&gt;=75%,'ÁREA ACOMPAÑAMIENTO INT TÉC'!X97&gt;=75%,'ÁREA COMPLEMENTARIA'!BX97&gt;=75%),"SI","NO"))))</f>
        <v/>
      </c>
      <c r="N97" s="174" t="str">
        <f>IF(ISBLANK('ÁREA MEJORA COMPETENCIAL'!R97),"",IF('ÁREA ACOMPAÑAMIENTO INT TÉC'!U97="","",(IF(AND(G97="NO",'ÁREA ACOMPAÑAMIENTO INT TÉC'!X97&gt;=75%,'ÁREA MEJORA COMPETENCIAL'!CR97&gt;=75%,'ÁREA COMPLEMENTARIA'!BX97&gt;=75%),"SI","NO"))))</f>
        <v/>
      </c>
      <c r="O97" s="174" t="str">
        <f>IF(ISBLANK('ÁREA MEJORA COMPETENCIAL'!R97),"",IF('ÁREA COMPLEMENTARIA'!BU97="","",(IF(AND(H97="NO",'ÁREA COMPLEMENTARIA'!BX97&gt;=75%,'ÁREA MEJORA COMPETENCIAL'!CR97&gt;=75%,'ÁREA ACOMPAÑAMIENTO INT TÉC'!X97&gt;=75%),"SI","NO"))))</f>
        <v/>
      </c>
      <c r="P97" s="7" t="str">
        <f t="shared" si="6"/>
        <v/>
      </c>
      <c r="Q97" s="7" t="str">
        <f t="shared" si="7"/>
        <v/>
      </c>
      <c r="R97" s="7" t="str">
        <f t="shared" si="8"/>
        <v/>
      </c>
      <c r="S97" s="7" t="str">
        <f t="shared" si="9"/>
        <v/>
      </c>
      <c r="T97" s="175" t="str">
        <f>IF(ISBLANK('ÁREA MEJORA COMPETENCIAL'!R97),"",(IF('ÁREA MEJORA COMPETENCIAL'!X97=1,12,IF('ÁREA MEJORA COMPETENCIAL'!X97=2,24))))</f>
        <v/>
      </c>
      <c r="U97" s="173" t="str">
        <f>IF(ISBLANK('ÁREA MEJORA COMPETENCIAL'!R97),"",SUM('ÁREA MEJORA COMPETENCIAL'!CO97,'ÁREA ACOMPAÑAMIENTO INT TÉC'!U97,'ÁREA COMPLEMENTARIA'!BU97))</f>
        <v/>
      </c>
      <c r="V97" s="216" t="str">
        <f>IF(ISBLANK('ÁREA MEJORA COMPETENCIAL'!R97),"",IF('ÁREA COMPLEMENTARIA'!BU97="","NO PROCEDE",IF(I97=3,"",IF(OR(M97="SI",N97="SI",O97="SI"),"SI","NO"))))</f>
        <v/>
      </c>
      <c r="W97" s="7" t="str">
        <f>IF(ISBLANK('ÁREA MEJORA COMPETENCIAL'!R97),"",IF(OR(I97=3,V97="SI",R97="SI",S97="SI"),"SI","NO"))</f>
        <v/>
      </c>
      <c r="X97" s="9"/>
      <c r="Y97" s="6"/>
      <c r="Z97" s="6"/>
      <c r="AA97" s="6"/>
      <c r="AB97" s="6"/>
      <c r="AC97" s="6"/>
      <c r="AD97" s="6"/>
      <c r="AE97" s="6"/>
      <c r="AF97" s="6"/>
      <c r="AG97" s="6"/>
      <c r="AH97" s="6"/>
      <c r="AI97" s="464"/>
    </row>
    <row r="98" spans="1:36" s="99" customFormat="1" ht="18" customHeight="1" x14ac:dyDescent="0.3">
      <c r="A98" s="355" t="str">
        <f>IF(ISBLANK('ÁREA MEJORA COMPETENCIAL'!A98),"",'ÁREA MEJORA COMPETENCIAL'!A98:B98)</f>
        <v/>
      </c>
      <c r="B98" s="356"/>
      <c r="C98" s="181" t="str">
        <f>IF(ISBLANK('ÁREA MEJORA COMPETENCIAL'!C98),"",'ÁREA MEJORA COMPETENCIAL'!C98)</f>
        <v/>
      </c>
      <c r="D98" s="16" t="str">
        <f>IF(ISBLANK('ÁREA MEJORA COMPETENCIAL'!D98),"",'ÁREA MEJORA COMPETENCIAL'!D98)</f>
        <v/>
      </c>
      <c r="E98" s="76"/>
      <c r="F98" s="7" t="str">
        <f>IF(ISBLANK('ÁREA MEJORA COMPETENCIAL'!R98),"",IF('ÁREA MEJORA COMPETENCIAL'!CQ98="","",IF('ÁREA MEJORA COMPETENCIAL'!CQ98&gt;=0,"SI","NO")))</f>
        <v/>
      </c>
      <c r="G98" s="7" t="str">
        <f>IF(ISBLANK('ÁREA MEJORA COMPETENCIAL'!R98),"",IF('ÁREA MEJORA COMPETENCIAL'!CQ98="","",IF('ÁREA ACOMPAÑAMIENTO INT TÉC'!W98&gt;=0,"SI","NO")))</f>
        <v/>
      </c>
      <c r="H98" s="7" t="str">
        <f>IF(ISBLANK('ÁREA MEJORA COMPETENCIAL'!R98),"",IF('ÁREA MEJORA COMPETENCIAL'!CQ98="","",IF('ÁREA COMPLEMENTARIA'!BW98&gt;=0,"SI","NO")))</f>
        <v/>
      </c>
      <c r="I98" s="7" t="str">
        <f>IF('ÁREA MEJORA COMPETENCIAL'!CQ98="","",IF(ISBLANK('ÁREA MEJORA COMPETENCIAL'!R98),"",COUNTIF(F98:H98,"SI")))</f>
        <v/>
      </c>
      <c r="J98" s="7" t="str">
        <f>IF(ISBLANK('ÁREA MEJORA COMPETENCIAL'!R98),"",SUM('ÁREA MEJORA COMPETENCIAL'!CP98,'ÁREA ACOMPAÑAMIENTO INT TÉC'!V98,'ÁREA COMPLEMENTARIA'!BV98))</f>
        <v/>
      </c>
      <c r="K98" s="173" t="str">
        <f>IF(ISBLANK('ÁREA MEJORA COMPETENCIAL'!R98),"",(IF(T98=12,12,IF(T98=24,24,))))</f>
        <v/>
      </c>
      <c r="L98" s="174" t="str">
        <f>IF(ISBLANK('ÁREA MEJORA COMPETENCIAL'!R98),"",IF('ÁREA MEJORA COMPETENCIAL'!CO98="",(J98/K98),I98/3))</f>
        <v/>
      </c>
      <c r="M98" s="174" t="str">
        <f>IF(ISBLANK('ÁREA MEJORA COMPETENCIAL'!R98),"",IF('ÁREA MEJORA COMPETENCIAL'!CO98="","",(IF(AND(F98="NO",'ÁREA MEJORA COMPETENCIAL'!CR98&gt;=75%,'ÁREA ACOMPAÑAMIENTO INT TÉC'!X98&gt;=75%,'ÁREA COMPLEMENTARIA'!BX98&gt;=75%),"SI","NO"))))</f>
        <v/>
      </c>
      <c r="N98" s="174" t="str">
        <f>IF(ISBLANK('ÁREA MEJORA COMPETENCIAL'!R98),"",IF('ÁREA ACOMPAÑAMIENTO INT TÉC'!U98="","",(IF(AND(G98="NO",'ÁREA ACOMPAÑAMIENTO INT TÉC'!X98&gt;=75%,'ÁREA MEJORA COMPETENCIAL'!CR98&gt;=75%,'ÁREA COMPLEMENTARIA'!BX98&gt;=75%),"SI","NO"))))</f>
        <v/>
      </c>
      <c r="O98" s="174" t="str">
        <f>IF(ISBLANK('ÁREA MEJORA COMPETENCIAL'!R98),"",IF('ÁREA COMPLEMENTARIA'!BU98="","",(IF(AND(H98="NO",'ÁREA COMPLEMENTARIA'!BX98&gt;=75%,'ÁREA MEJORA COMPETENCIAL'!CR98&gt;=75%,'ÁREA ACOMPAÑAMIENTO INT TÉC'!X98&gt;=75%),"SI","NO"))))</f>
        <v/>
      </c>
      <c r="P98" s="7" t="str">
        <f t="shared" si="6"/>
        <v/>
      </c>
      <c r="Q98" s="7" t="str">
        <f t="shared" si="7"/>
        <v/>
      </c>
      <c r="R98" s="7" t="str">
        <f t="shared" si="8"/>
        <v/>
      </c>
      <c r="S98" s="7" t="str">
        <f t="shared" si="9"/>
        <v/>
      </c>
      <c r="T98" s="175" t="str">
        <f>IF(ISBLANK('ÁREA MEJORA COMPETENCIAL'!R98),"",(IF('ÁREA MEJORA COMPETENCIAL'!X98=1,12,IF('ÁREA MEJORA COMPETENCIAL'!X98=2,24))))</f>
        <v/>
      </c>
      <c r="U98" s="173" t="str">
        <f>IF(ISBLANK('ÁREA MEJORA COMPETENCIAL'!R98),"",SUM('ÁREA MEJORA COMPETENCIAL'!CO98,'ÁREA ACOMPAÑAMIENTO INT TÉC'!U98,'ÁREA COMPLEMENTARIA'!BU98))</f>
        <v/>
      </c>
      <c r="V98" s="216" t="str">
        <f>IF(ISBLANK('ÁREA MEJORA COMPETENCIAL'!R98),"",IF('ÁREA COMPLEMENTARIA'!BU98="","NO PROCEDE",IF(I98=3,"",IF(OR(M98="SI",N98="SI",O98="SI"),"SI","NO"))))</f>
        <v/>
      </c>
      <c r="W98" s="7" t="str">
        <f>IF(ISBLANK('ÁREA MEJORA COMPETENCIAL'!R98),"",IF(OR(I98=3,V98="SI",R98="SI",S98="SI"),"SI","NO"))</f>
        <v/>
      </c>
      <c r="X98" s="9"/>
      <c r="Y98" s="6"/>
      <c r="Z98" s="6"/>
      <c r="AA98" s="6"/>
      <c r="AB98" s="6"/>
      <c r="AC98" s="6"/>
      <c r="AD98" s="6"/>
      <c r="AE98" s="6"/>
      <c r="AF98" s="6"/>
      <c r="AG98" s="6"/>
      <c r="AH98" s="6"/>
      <c r="AI98" s="464"/>
    </row>
    <row r="99" spans="1:36" s="99" customFormat="1" ht="18" customHeight="1" x14ac:dyDescent="0.3">
      <c r="A99" s="355" t="str">
        <f>IF(ISBLANK('ÁREA MEJORA COMPETENCIAL'!A99),"",'ÁREA MEJORA COMPETENCIAL'!A99:B99)</f>
        <v/>
      </c>
      <c r="B99" s="356"/>
      <c r="C99" s="181" t="str">
        <f>IF(ISBLANK('ÁREA MEJORA COMPETENCIAL'!C99),"",'ÁREA MEJORA COMPETENCIAL'!C99)</f>
        <v/>
      </c>
      <c r="D99" s="16" t="str">
        <f>IF(ISBLANK('ÁREA MEJORA COMPETENCIAL'!D99),"",'ÁREA MEJORA COMPETENCIAL'!D99)</f>
        <v/>
      </c>
      <c r="E99" s="76"/>
      <c r="F99" s="7" t="str">
        <f>IF(ISBLANK('ÁREA MEJORA COMPETENCIAL'!R99),"",IF('ÁREA MEJORA COMPETENCIAL'!CQ99="","",IF('ÁREA MEJORA COMPETENCIAL'!CQ99&gt;=0,"SI","NO")))</f>
        <v/>
      </c>
      <c r="G99" s="7" t="str">
        <f>IF(ISBLANK('ÁREA MEJORA COMPETENCIAL'!R99),"",IF('ÁREA MEJORA COMPETENCIAL'!CQ99="","",IF('ÁREA ACOMPAÑAMIENTO INT TÉC'!W99&gt;=0,"SI","NO")))</f>
        <v/>
      </c>
      <c r="H99" s="7" t="str">
        <f>IF(ISBLANK('ÁREA MEJORA COMPETENCIAL'!R99),"",IF('ÁREA MEJORA COMPETENCIAL'!CQ99="","",IF('ÁREA COMPLEMENTARIA'!BW99&gt;=0,"SI","NO")))</f>
        <v/>
      </c>
      <c r="I99" s="7" t="str">
        <f>IF('ÁREA MEJORA COMPETENCIAL'!CQ99="","",IF(ISBLANK('ÁREA MEJORA COMPETENCIAL'!R99),"",COUNTIF(F99:H99,"SI")))</f>
        <v/>
      </c>
      <c r="J99" s="7" t="str">
        <f>IF(ISBLANK('ÁREA MEJORA COMPETENCIAL'!R99),"",SUM('ÁREA MEJORA COMPETENCIAL'!CP99,'ÁREA ACOMPAÑAMIENTO INT TÉC'!V99,'ÁREA COMPLEMENTARIA'!BV99))</f>
        <v/>
      </c>
      <c r="K99" s="173" t="str">
        <f>IF(ISBLANK('ÁREA MEJORA COMPETENCIAL'!R99),"",(IF(T99=12,12,IF(T99=24,24,))))</f>
        <v/>
      </c>
      <c r="L99" s="174" t="str">
        <f>IF(ISBLANK('ÁREA MEJORA COMPETENCIAL'!R99),"",IF('ÁREA MEJORA COMPETENCIAL'!CO99="",(J99/K99),I99/3))</f>
        <v/>
      </c>
      <c r="M99" s="174" t="str">
        <f>IF(ISBLANK('ÁREA MEJORA COMPETENCIAL'!R99),"",IF('ÁREA MEJORA COMPETENCIAL'!CO99="","",(IF(AND(F99="NO",'ÁREA MEJORA COMPETENCIAL'!CR99&gt;=75%,'ÁREA ACOMPAÑAMIENTO INT TÉC'!X99&gt;=75%,'ÁREA COMPLEMENTARIA'!BX99&gt;=75%),"SI","NO"))))</f>
        <v/>
      </c>
      <c r="N99" s="174" t="str">
        <f>IF(ISBLANK('ÁREA MEJORA COMPETENCIAL'!R99),"",IF('ÁREA ACOMPAÑAMIENTO INT TÉC'!U99="","",(IF(AND(G99="NO",'ÁREA ACOMPAÑAMIENTO INT TÉC'!X99&gt;=75%,'ÁREA MEJORA COMPETENCIAL'!CR99&gt;=75%,'ÁREA COMPLEMENTARIA'!BX99&gt;=75%),"SI","NO"))))</f>
        <v/>
      </c>
      <c r="O99" s="174" t="str">
        <f>IF(ISBLANK('ÁREA MEJORA COMPETENCIAL'!R99),"",IF('ÁREA COMPLEMENTARIA'!BU99="","",(IF(AND(H99="NO",'ÁREA COMPLEMENTARIA'!BX99&gt;=75%,'ÁREA MEJORA COMPETENCIAL'!CR99&gt;=75%,'ÁREA ACOMPAÑAMIENTO INT TÉC'!X99&gt;=75%),"SI","NO"))))</f>
        <v/>
      </c>
      <c r="P99" s="7" t="str">
        <f t="shared" si="6"/>
        <v/>
      </c>
      <c r="Q99" s="7" t="str">
        <f t="shared" si="7"/>
        <v/>
      </c>
      <c r="R99" s="7" t="str">
        <f t="shared" si="8"/>
        <v/>
      </c>
      <c r="S99" s="7" t="str">
        <f t="shared" si="9"/>
        <v/>
      </c>
      <c r="T99" s="175" t="str">
        <f>IF(ISBLANK('ÁREA MEJORA COMPETENCIAL'!R99),"",(IF('ÁREA MEJORA COMPETENCIAL'!X99=1,12,IF('ÁREA MEJORA COMPETENCIAL'!X99=2,24))))</f>
        <v/>
      </c>
      <c r="U99" s="173" t="str">
        <f>IF(ISBLANK('ÁREA MEJORA COMPETENCIAL'!R99),"",SUM('ÁREA MEJORA COMPETENCIAL'!CO99,'ÁREA ACOMPAÑAMIENTO INT TÉC'!U99,'ÁREA COMPLEMENTARIA'!BU99))</f>
        <v/>
      </c>
      <c r="V99" s="216" t="str">
        <f>IF(ISBLANK('ÁREA MEJORA COMPETENCIAL'!R99),"",IF('ÁREA COMPLEMENTARIA'!BU99="","NO PROCEDE",IF(I99=3,"",IF(OR(M99="SI",N99="SI",O99="SI"),"SI","NO"))))</f>
        <v/>
      </c>
      <c r="W99" s="7" t="str">
        <f>IF(ISBLANK('ÁREA MEJORA COMPETENCIAL'!R99),"",IF(OR(I99=3,V99="SI",R99="SI",S99="SI"),"SI","NO"))</f>
        <v/>
      </c>
      <c r="X99" s="9"/>
      <c r="Y99" s="6"/>
      <c r="Z99" s="6"/>
      <c r="AA99" s="6"/>
      <c r="AB99" s="6"/>
      <c r="AC99" s="6"/>
      <c r="AD99" s="6"/>
      <c r="AE99" s="6"/>
      <c r="AF99" s="6"/>
      <c r="AG99" s="6"/>
      <c r="AH99" s="6"/>
      <c r="AI99" s="464"/>
    </row>
    <row r="100" spans="1:36" s="99" customFormat="1" ht="18" customHeight="1" x14ac:dyDescent="0.3">
      <c r="A100" s="355" t="str">
        <f>IF(ISBLANK('ÁREA MEJORA COMPETENCIAL'!A100),"",'ÁREA MEJORA COMPETENCIAL'!A100:B100)</f>
        <v/>
      </c>
      <c r="B100" s="356"/>
      <c r="C100" s="181" t="str">
        <f>IF(ISBLANK('ÁREA MEJORA COMPETENCIAL'!C100),"",'ÁREA MEJORA COMPETENCIAL'!C100)</f>
        <v/>
      </c>
      <c r="D100" s="16" t="str">
        <f>IF(ISBLANK('ÁREA MEJORA COMPETENCIAL'!D100),"",'ÁREA MEJORA COMPETENCIAL'!D100)</f>
        <v/>
      </c>
      <c r="E100" s="76"/>
      <c r="F100" s="7" t="str">
        <f>IF(ISBLANK('ÁREA MEJORA COMPETENCIAL'!R100),"",IF('ÁREA MEJORA COMPETENCIAL'!CQ100="","",IF('ÁREA MEJORA COMPETENCIAL'!CQ100&gt;=0,"SI","NO")))</f>
        <v/>
      </c>
      <c r="G100" s="7" t="str">
        <f>IF(ISBLANK('ÁREA MEJORA COMPETENCIAL'!R100),"",IF('ÁREA MEJORA COMPETENCIAL'!CQ100="","",IF('ÁREA ACOMPAÑAMIENTO INT TÉC'!W100&gt;=0,"SI","NO")))</f>
        <v/>
      </c>
      <c r="H100" s="7" t="str">
        <f>IF(ISBLANK('ÁREA MEJORA COMPETENCIAL'!R100),"",IF('ÁREA MEJORA COMPETENCIAL'!CQ100="","",IF('ÁREA COMPLEMENTARIA'!BW100&gt;=0,"SI","NO")))</f>
        <v/>
      </c>
      <c r="I100" s="7" t="str">
        <f>IF('ÁREA MEJORA COMPETENCIAL'!CQ100="","",IF(ISBLANK('ÁREA MEJORA COMPETENCIAL'!R100),"",COUNTIF(F100:H100,"SI")))</f>
        <v/>
      </c>
      <c r="J100" s="7" t="str">
        <f>IF(ISBLANK('ÁREA MEJORA COMPETENCIAL'!R100),"",SUM('ÁREA MEJORA COMPETENCIAL'!CP100,'ÁREA ACOMPAÑAMIENTO INT TÉC'!V100,'ÁREA COMPLEMENTARIA'!BV100))</f>
        <v/>
      </c>
      <c r="K100" s="173" t="str">
        <f>IF(ISBLANK('ÁREA MEJORA COMPETENCIAL'!R100),"",(IF(T100=12,12,IF(T100=24,24,))))</f>
        <v/>
      </c>
      <c r="L100" s="174" t="str">
        <f>IF(ISBLANK('ÁREA MEJORA COMPETENCIAL'!R100),"",IF('ÁREA MEJORA COMPETENCIAL'!CO100="",(J100/K100),I100/3))</f>
        <v/>
      </c>
      <c r="M100" s="174" t="str">
        <f>IF(ISBLANK('ÁREA MEJORA COMPETENCIAL'!R100),"",IF('ÁREA MEJORA COMPETENCIAL'!CO100="","",(IF(AND(F100="NO",'ÁREA MEJORA COMPETENCIAL'!CR100&gt;=75%,'ÁREA ACOMPAÑAMIENTO INT TÉC'!X100&gt;=75%,'ÁREA COMPLEMENTARIA'!BX100&gt;=75%),"SI","NO"))))</f>
        <v/>
      </c>
      <c r="N100" s="174" t="str">
        <f>IF(ISBLANK('ÁREA MEJORA COMPETENCIAL'!R100),"",IF('ÁREA ACOMPAÑAMIENTO INT TÉC'!U100="","",(IF(AND(G100="NO",'ÁREA ACOMPAÑAMIENTO INT TÉC'!X100&gt;=75%,'ÁREA MEJORA COMPETENCIAL'!CR100&gt;=75%,'ÁREA COMPLEMENTARIA'!BX100&gt;=75%),"SI","NO"))))</f>
        <v/>
      </c>
      <c r="O100" s="174" t="str">
        <f>IF(ISBLANK('ÁREA MEJORA COMPETENCIAL'!R100),"",IF('ÁREA COMPLEMENTARIA'!BU100="","",(IF(AND(H100="NO",'ÁREA COMPLEMENTARIA'!BX100&gt;=75%,'ÁREA MEJORA COMPETENCIAL'!CR100&gt;=75%,'ÁREA ACOMPAÑAMIENTO INT TÉC'!X100&gt;=75%),"SI","NO"))))</f>
        <v/>
      </c>
      <c r="P100" s="7" t="str">
        <f t="shared" si="6"/>
        <v/>
      </c>
      <c r="Q100" s="7" t="str">
        <f t="shared" si="7"/>
        <v/>
      </c>
      <c r="R100" s="7" t="str">
        <f t="shared" si="8"/>
        <v/>
      </c>
      <c r="S100" s="7" t="str">
        <f t="shared" si="9"/>
        <v/>
      </c>
      <c r="T100" s="175" t="str">
        <f>IF(ISBLANK('ÁREA MEJORA COMPETENCIAL'!R100),"",(IF('ÁREA MEJORA COMPETENCIAL'!X100=1,12,IF('ÁREA MEJORA COMPETENCIAL'!X100=2,24))))</f>
        <v/>
      </c>
      <c r="U100" s="173" t="str">
        <f>IF(ISBLANK('ÁREA MEJORA COMPETENCIAL'!R100),"",SUM('ÁREA MEJORA COMPETENCIAL'!CO100,'ÁREA ACOMPAÑAMIENTO INT TÉC'!U100,'ÁREA COMPLEMENTARIA'!BU100))</f>
        <v/>
      </c>
      <c r="V100" s="216" t="str">
        <f>IF(ISBLANK('ÁREA MEJORA COMPETENCIAL'!R100),"",IF('ÁREA COMPLEMENTARIA'!BU100="","NO PROCEDE",IF(I100=3,"",IF(OR(M100="SI",N100="SI",O100="SI"),"SI","NO"))))</f>
        <v/>
      </c>
      <c r="W100" s="7" t="str">
        <f>IF(ISBLANK('ÁREA MEJORA COMPETENCIAL'!R100),"",IF(OR(I100=3,V100="SI",R100="SI",S100="SI"),"SI","NO"))</f>
        <v/>
      </c>
      <c r="X100" s="9"/>
      <c r="Y100" s="6"/>
      <c r="Z100" s="6"/>
      <c r="AA100" s="6"/>
      <c r="AB100" s="6"/>
      <c r="AC100" s="6"/>
      <c r="AD100" s="6"/>
      <c r="AE100" s="6"/>
      <c r="AF100" s="6"/>
      <c r="AG100" s="6"/>
      <c r="AH100" s="6"/>
      <c r="AI100" s="464"/>
    </row>
    <row r="101" spans="1:36" s="99" customFormat="1" ht="18" customHeight="1" x14ac:dyDescent="0.3">
      <c r="A101" s="355" t="str">
        <f>IF(ISBLANK('ÁREA MEJORA COMPETENCIAL'!A101),"",'ÁREA MEJORA COMPETENCIAL'!A101:B101)</f>
        <v/>
      </c>
      <c r="B101" s="356"/>
      <c r="C101" s="181" t="str">
        <f>IF(ISBLANK('ÁREA MEJORA COMPETENCIAL'!C101),"",'ÁREA MEJORA COMPETENCIAL'!C101)</f>
        <v/>
      </c>
      <c r="D101" s="16" t="str">
        <f>IF(ISBLANK('ÁREA MEJORA COMPETENCIAL'!D101),"",'ÁREA MEJORA COMPETENCIAL'!D101)</f>
        <v/>
      </c>
      <c r="E101" s="76"/>
      <c r="F101" s="7" t="str">
        <f>IF(ISBLANK('ÁREA MEJORA COMPETENCIAL'!R101),"",IF('ÁREA MEJORA COMPETENCIAL'!CQ101="","",IF('ÁREA MEJORA COMPETENCIAL'!CQ101&gt;=0,"SI","NO")))</f>
        <v/>
      </c>
      <c r="G101" s="7" t="str">
        <f>IF(ISBLANK('ÁREA MEJORA COMPETENCIAL'!R101),"",IF('ÁREA MEJORA COMPETENCIAL'!CQ101="","",IF('ÁREA ACOMPAÑAMIENTO INT TÉC'!W101&gt;=0,"SI","NO")))</f>
        <v/>
      </c>
      <c r="H101" s="7" t="str">
        <f>IF(ISBLANK('ÁREA MEJORA COMPETENCIAL'!R101),"",IF('ÁREA MEJORA COMPETENCIAL'!CQ101="","",IF('ÁREA COMPLEMENTARIA'!BW101&gt;=0,"SI","NO")))</f>
        <v/>
      </c>
      <c r="I101" s="7" t="str">
        <f>IF('ÁREA MEJORA COMPETENCIAL'!CQ101="","",IF(ISBLANK('ÁREA MEJORA COMPETENCIAL'!R101),"",COUNTIF(F101:H101,"SI")))</f>
        <v/>
      </c>
      <c r="J101" s="7" t="str">
        <f>IF(ISBLANK('ÁREA MEJORA COMPETENCIAL'!R101),"",SUM('ÁREA MEJORA COMPETENCIAL'!CP101,'ÁREA ACOMPAÑAMIENTO INT TÉC'!V101,'ÁREA COMPLEMENTARIA'!BV101))</f>
        <v/>
      </c>
      <c r="K101" s="173" t="str">
        <f>IF(ISBLANK('ÁREA MEJORA COMPETENCIAL'!R101),"",(IF(T101=12,12,IF(T101=24,24,))))</f>
        <v/>
      </c>
      <c r="L101" s="174" t="str">
        <f>IF(ISBLANK('ÁREA MEJORA COMPETENCIAL'!R101),"",IF('ÁREA MEJORA COMPETENCIAL'!CO101="",(J101/K101),I101/3))</f>
        <v/>
      </c>
      <c r="M101" s="174" t="str">
        <f>IF(ISBLANK('ÁREA MEJORA COMPETENCIAL'!R101),"",IF('ÁREA MEJORA COMPETENCIAL'!CO101="","",(IF(AND(F101="NO",'ÁREA MEJORA COMPETENCIAL'!CR101&gt;=75%,'ÁREA ACOMPAÑAMIENTO INT TÉC'!X101&gt;=75%,'ÁREA COMPLEMENTARIA'!BX101&gt;=75%),"SI","NO"))))</f>
        <v/>
      </c>
      <c r="N101" s="174" t="str">
        <f>IF(ISBLANK('ÁREA MEJORA COMPETENCIAL'!R101),"",IF('ÁREA ACOMPAÑAMIENTO INT TÉC'!U101="","",(IF(AND(G101="NO",'ÁREA ACOMPAÑAMIENTO INT TÉC'!X101&gt;=75%,'ÁREA MEJORA COMPETENCIAL'!CR101&gt;=75%,'ÁREA COMPLEMENTARIA'!BX101&gt;=75%),"SI","NO"))))</f>
        <v/>
      </c>
      <c r="O101" s="174" t="str">
        <f>IF(ISBLANK('ÁREA MEJORA COMPETENCIAL'!R101),"",IF('ÁREA COMPLEMENTARIA'!BU101="","",(IF(AND(H101="NO",'ÁREA COMPLEMENTARIA'!BX101&gt;=75%,'ÁREA MEJORA COMPETENCIAL'!CR101&gt;=75%,'ÁREA ACOMPAÑAMIENTO INT TÉC'!X101&gt;=75%),"SI","NO"))))</f>
        <v/>
      </c>
      <c r="P101" s="7" t="str">
        <f t="shared" si="6"/>
        <v/>
      </c>
      <c r="Q101" s="7" t="str">
        <f t="shared" si="7"/>
        <v/>
      </c>
      <c r="R101" s="7" t="str">
        <f t="shared" si="8"/>
        <v/>
      </c>
      <c r="S101" s="7" t="str">
        <f t="shared" si="9"/>
        <v/>
      </c>
      <c r="T101" s="175" t="str">
        <f>IF(ISBLANK('ÁREA MEJORA COMPETENCIAL'!R101),"",(IF('ÁREA MEJORA COMPETENCIAL'!X101=1,12,IF('ÁREA MEJORA COMPETENCIAL'!X101=2,24))))</f>
        <v/>
      </c>
      <c r="U101" s="173" t="str">
        <f>IF(ISBLANK('ÁREA MEJORA COMPETENCIAL'!R101),"",SUM('ÁREA MEJORA COMPETENCIAL'!CO101,'ÁREA ACOMPAÑAMIENTO INT TÉC'!U101,'ÁREA COMPLEMENTARIA'!BU101))</f>
        <v/>
      </c>
      <c r="V101" s="216" t="str">
        <f>IF(ISBLANK('ÁREA MEJORA COMPETENCIAL'!R101),"",IF('ÁREA COMPLEMENTARIA'!BU101="","NO PROCEDE",IF(I101=3,"",IF(OR(M101="SI",N101="SI",O101="SI"),"SI","NO"))))</f>
        <v/>
      </c>
      <c r="W101" s="7" t="str">
        <f>IF(ISBLANK('ÁREA MEJORA COMPETENCIAL'!R101),"",IF(OR(I101=3,V101="SI",R101="SI",S101="SI"),"SI","NO"))</f>
        <v/>
      </c>
      <c r="X101" s="9"/>
      <c r="Y101" s="6"/>
      <c r="Z101" s="6"/>
      <c r="AA101" s="6"/>
      <c r="AB101" s="6"/>
      <c r="AC101" s="6"/>
      <c r="AD101" s="6"/>
      <c r="AE101" s="6"/>
      <c r="AF101" s="6"/>
      <c r="AG101" s="6"/>
      <c r="AH101" s="6"/>
      <c r="AI101" s="464"/>
    </row>
    <row r="102" spans="1:36" s="99" customFormat="1" ht="18" customHeight="1" x14ac:dyDescent="0.3">
      <c r="A102" s="355" t="str">
        <f>IF(ISBLANK('ÁREA MEJORA COMPETENCIAL'!A102),"",'ÁREA MEJORA COMPETENCIAL'!A102:B102)</f>
        <v/>
      </c>
      <c r="B102" s="356"/>
      <c r="C102" s="181" t="str">
        <f>IF(ISBLANK('ÁREA MEJORA COMPETENCIAL'!C102),"",'ÁREA MEJORA COMPETENCIAL'!C102)</f>
        <v/>
      </c>
      <c r="D102" s="16" t="str">
        <f>IF(ISBLANK('ÁREA MEJORA COMPETENCIAL'!D102),"",'ÁREA MEJORA COMPETENCIAL'!D102)</f>
        <v/>
      </c>
      <c r="E102" s="76"/>
      <c r="F102" s="7" t="str">
        <f>IF(ISBLANK('ÁREA MEJORA COMPETENCIAL'!R102),"",IF('ÁREA MEJORA COMPETENCIAL'!CQ102="","",IF('ÁREA MEJORA COMPETENCIAL'!CQ102&gt;=0,"SI","NO")))</f>
        <v/>
      </c>
      <c r="G102" s="7" t="str">
        <f>IF(ISBLANK('ÁREA MEJORA COMPETENCIAL'!R102),"",IF('ÁREA MEJORA COMPETENCIAL'!CQ102="","",IF('ÁREA ACOMPAÑAMIENTO INT TÉC'!W102&gt;=0,"SI","NO")))</f>
        <v/>
      </c>
      <c r="H102" s="7" t="str">
        <f>IF(ISBLANK('ÁREA MEJORA COMPETENCIAL'!R102),"",IF('ÁREA MEJORA COMPETENCIAL'!CQ102="","",IF('ÁREA COMPLEMENTARIA'!BW102&gt;=0,"SI","NO")))</f>
        <v/>
      </c>
      <c r="I102" s="7" t="str">
        <f>IF('ÁREA MEJORA COMPETENCIAL'!CQ102="","",IF(ISBLANK('ÁREA MEJORA COMPETENCIAL'!R102),"",COUNTIF(F102:H102,"SI")))</f>
        <v/>
      </c>
      <c r="J102" s="7" t="str">
        <f>IF(ISBLANK('ÁREA MEJORA COMPETENCIAL'!R102),"",SUM('ÁREA MEJORA COMPETENCIAL'!CP102,'ÁREA ACOMPAÑAMIENTO INT TÉC'!V102,'ÁREA COMPLEMENTARIA'!BV102))</f>
        <v/>
      </c>
      <c r="K102" s="173" t="str">
        <f>IF(ISBLANK('ÁREA MEJORA COMPETENCIAL'!R102),"",(IF(T102=12,12,IF(T102=24,24,))))</f>
        <v/>
      </c>
      <c r="L102" s="174" t="str">
        <f>IF(ISBLANK('ÁREA MEJORA COMPETENCIAL'!R102),"",IF('ÁREA MEJORA COMPETENCIAL'!CO102="",(J102/K102),I102/3))</f>
        <v/>
      </c>
      <c r="M102" s="174" t="str">
        <f>IF(ISBLANK('ÁREA MEJORA COMPETENCIAL'!R102),"",IF('ÁREA MEJORA COMPETENCIAL'!CO102="","",(IF(AND(F102="NO",'ÁREA MEJORA COMPETENCIAL'!CR102&gt;=75%,'ÁREA ACOMPAÑAMIENTO INT TÉC'!X102&gt;=75%,'ÁREA COMPLEMENTARIA'!BX102&gt;=75%),"SI","NO"))))</f>
        <v/>
      </c>
      <c r="N102" s="174" t="str">
        <f>IF(ISBLANK('ÁREA MEJORA COMPETENCIAL'!R102),"",IF('ÁREA ACOMPAÑAMIENTO INT TÉC'!U102="","",(IF(AND(G102="NO",'ÁREA ACOMPAÑAMIENTO INT TÉC'!X102&gt;=75%,'ÁREA MEJORA COMPETENCIAL'!CR102&gt;=75%,'ÁREA COMPLEMENTARIA'!BX102&gt;=75%),"SI","NO"))))</f>
        <v/>
      </c>
      <c r="O102" s="174" t="str">
        <f>IF(ISBLANK('ÁREA MEJORA COMPETENCIAL'!R102),"",IF('ÁREA COMPLEMENTARIA'!BU102="","",(IF(AND(H102="NO",'ÁREA COMPLEMENTARIA'!BX102&gt;=75%,'ÁREA MEJORA COMPETENCIAL'!CR102&gt;=75%,'ÁREA ACOMPAÑAMIENTO INT TÉC'!X102&gt;=75%),"SI","NO"))))</f>
        <v/>
      </c>
      <c r="P102" s="7" t="str">
        <f t="shared" si="6"/>
        <v/>
      </c>
      <c r="Q102" s="7" t="str">
        <f t="shared" si="7"/>
        <v/>
      </c>
      <c r="R102" s="7" t="str">
        <f t="shared" si="8"/>
        <v/>
      </c>
      <c r="S102" s="7" t="str">
        <f t="shared" si="9"/>
        <v/>
      </c>
      <c r="T102" s="175" t="str">
        <f>IF(ISBLANK('ÁREA MEJORA COMPETENCIAL'!R102),"",(IF('ÁREA MEJORA COMPETENCIAL'!X102=1,12,IF('ÁREA MEJORA COMPETENCIAL'!X102=2,24))))</f>
        <v/>
      </c>
      <c r="U102" s="173" t="str">
        <f>IF(ISBLANK('ÁREA MEJORA COMPETENCIAL'!R102),"",SUM('ÁREA MEJORA COMPETENCIAL'!CO102,'ÁREA ACOMPAÑAMIENTO INT TÉC'!U102,'ÁREA COMPLEMENTARIA'!BU102))</f>
        <v/>
      </c>
      <c r="V102" s="216" t="str">
        <f>IF(ISBLANK('ÁREA MEJORA COMPETENCIAL'!R102),"",IF('ÁREA COMPLEMENTARIA'!BU102="","NO PROCEDE",IF(I102=3,"",IF(OR(M102="SI",N102="SI",O102="SI"),"SI","NO"))))</f>
        <v/>
      </c>
      <c r="W102" s="7" t="str">
        <f>IF(ISBLANK('ÁREA MEJORA COMPETENCIAL'!R102),"",IF(OR(I102=3,V102="SI",R102="SI",S102="SI"),"SI","NO"))</f>
        <v/>
      </c>
      <c r="X102" s="9"/>
      <c r="Y102" s="6"/>
      <c r="Z102" s="6"/>
      <c r="AA102" s="6"/>
      <c r="AB102" s="6"/>
      <c r="AC102" s="6"/>
      <c r="AD102" s="6"/>
      <c r="AE102" s="6"/>
      <c r="AF102" s="6"/>
      <c r="AG102" s="6"/>
      <c r="AH102" s="6"/>
      <c r="AI102" s="464"/>
    </row>
    <row r="103" spans="1:36" ht="18" customHeight="1" x14ac:dyDescent="0.3">
      <c r="A103" s="355" t="str">
        <f>IF(ISBLANK('ÁREA MEJORA COMPETENCIAL'!A103),"",'ÁREA MEJORA COMPETENCIAL'!A103:B103)</f>
        <v/>
      </c>
      <c r="B103" s="356"/>
      <c r="C103" s="181" t="str">
        <f>IF(ISBLANK('ÁREA MEJORA COMPETENCIAL'!C103),"",'ÁREA MEJORA COMPETENCIAL'!C103)</f>
        <v/>
      </c>
      <c r="D103" s="16" t="str">
        <f>IF(ISBLANK('ÁREA MEJORA COMPETENCIAL'!D103),"",'ÁREA MEJORA COMPETENCIAL'!D103)</f>
        <v/>
      </c>
      <c r="E103" s="76"/>
      <c r="F103" s="7" t="str">
        <f>IF(ISBLANK('ÁREA MEJORA COMPETENCIAL'!R103),"",IF('ÁREA MEJORA COMPETENCIAL'!CQ103="","",IF('ÁREA MEJORA COMPETENCIAL'!CQ103&gt;=0,"SI","NO")))</f>
        <v/>
      </c>
      <c r="G103" s="7" t="str">
        <f>IF(ISBLANK('ÁREA MEJORA COMPETENCIAL'!R103),"",IF('ÁREA MEJORA COMPETENCIAL'!CQ103="","",IF('ÁREA ACOMPAÑAMIENTO INT TÉC'!W103&gt;=0,"SI","NO")))</f>
        <v/>
      </c>
      <c r="H103" s="7" t="str">
        <f>IF(ISBLANK('ÁREA MEJORA COMPETENCIAL'!R103),"",IF('ÁREA MEJORA COMPETENCIAL'!CQ103="","",IF('ÁREA COMPLEMENTARIA'!BW103&gt;=0,"SI","NO")))</f>
        <v/>
      </c>
      <c r="I103" s="7" t="str">
        <f>IF('ÁREA MEJORA COMPETENCIAL'!CQ103="","",IF(ISBLANK('ÁREA MEJORA COMPETENCIAL'!R103),"",COUNTIF(F103:H103,"SI")))</f>
        <v/>
      </c>
      <c r="J103" s="7" t="str">
        <f>IF(ISBLANK('ÁREA MEJORA COMPETENCIAL'!R103),"",SUM('ÁREA MEJORA COMPETENCIAL'!CP103,'ÁREA ACOMPAÑAMIENTO INT TÉC'!V103,'ÁREA COMPLEMENTARIA'!BV103))</f>
        <v/>
      </c>
      <c r="K103" s="173" t="str">
        <f>IF(ISBLANK('ÁREA MEJORA COMPETENCIAL'!R103),"",(IF(T103=12,12,IF(T103=24,24,))))</f>
        <v/>
      </c>
      <c r="L103" s="174" t="str">
        <f>IF(ISBLANK('ÁREA MEJORA COMPETENCIAL'!R103),"",IF('ÁREA MEJORA COMPETENCIAL'!CO103="",(J103/K103),I103/3))</f>
        <v/>
      </c>
      <c r="M103" s="174" t="str">
        <f>IF(ISBLANK('ÁREA MEJORA COMPETENCIAL'!R103),"",IF('ÁREA MEJORA COMPETENCIAL'!CO103="","",(IF(AND(F103="NO",'ÁREA MEJORA COMPETENCIAL'!CR103&gt;=75%,'ÁREA ACOMPAÑAMIENTO INT TÉC'!X103&gt;=75%,'ÁREA COMPLEMENTARIA'!BX103&gt;=75%),"SI","NO"))))</f>
        <v/>
      </c>
      <c r="N103" s="174" t="str">
        <f>IF(ISBLANK('ÁREA MEJORA COMPETENCIAL'!R103),"",IF('ÁREA ACOMPAÑAMIENTO INT TÉC'!U103="","",(IF(AND(G103="NO",'ÁREA ACOMPAÑAMIENTO INT TÉC'!X103&gt;=75%,'ÁREA MEJORA COMPETENCIAL'!CR103&gt;=75%,'ÁREA COMPLEMENTARIA'!BX103&gt;=75%),"SI","NO"))))</f>
        <v/>
      </c>
      <c r="O103" s="174" t="str">
        <f>IF(ISBLANK('ÁREA MEJORA COMPETENCIAL'!R103),"",IF('ÁREA COMPLEMENTARIA'!BU103="","",(IF(AND(H103="NO",'ÁREA COMPLEMENTARIA'!BX103&gt;=75%,'ÁREA MEJORA COMPETENCIAL'!CR103&gt;=75%,'ÁREA ACOMPAÑAMIENTO INT TÉC'!X103&gt;=75%),"SI","NO"))))</f>
        <v/>
      </c>
      <c r="P103" s="7" t="str">
        <f t="shared" si="6"/>
        <v/>
      </c>
      <c r="Q103" s="7" t="str">
        <f t="shared" si="7"/>
        <v/>
      </c>
      <c r="R103" s="7" t="str">
        <f t="shared" si="8"/>
        <v/>
      </c>
      <c r="S103" s="7" t="str">
        <f t="shared" si="9"/>
        <v/>
      </c>
      <c r="T103" s="175" t="str">
        <f>IF(ISBLANK('ÁREA MEJORA COMPETENCIAL'!R103),"",(IF('ÁREA MEJORA COMPETENCIAL'!X103=1,12,IF('ÁREA MEJORA COMPETENCIAL'!X103=2,24))))</f>
        <v/>
      </c>
      <c r="U103" s="173" t="str">
        <f>IF(ISBLANK('ÁREA MEJORA COMPETENCIAL'!R103),"",SUM('ÁREA MEJORA COMPETENCIAL'!CO103,'ÁREA ACOMPAÑAMIENTO INT TÉC'!U103,'ÁREA COMPLEMENTARIA'!BU103))</f>
        <v/>
      </c>
      <c r="V103" s="216" t="str">
        <f>IF(ISBLANK('ÁREA MEJORA COMPETENCIAL'!R103),"",IF('ÁREA COMPLEMENTARIA'!BU103="","NO PROCEDE",IF(I103=3,"",IF(OR(M103="SI",N103="SI",O103="SI"),"SI","NO"))))</f>
        <v/>
      </c>
      <c r="W103" s="7" t="str">
        <f>IF(ISBLANK('ÁREA MEJORA COMPETENCIAL'!R103),"",IF(OR(I103=3,V103="SI",R103="SI",S103="SI"),"SI","NO"))</f>
        <v/>
      </c>
      <c r="X103" s="9"/>
      <c r="Y103" s="6"/>
      <c r="Z103" s="6"/>
      <c r="AA103" s="6"/>
      <c r="AB103" s="6"/>
      <c r="AC103" s="6"/>
      <c r="AD103" s="6"/>
      <c r="AE103" s="6"/>
      <c r="AF103" s="6"/>
      <c r="AG103" s="6"/>
      <c r="AH103" s="6"/>
      <c r="AI103" s="464"/>
      <c r="AJ103" s="99"/>
    </row>
    <row r="104" spans="1:36" s="99" customFormat="1" ht="18" customHeight="1" x14ac:dyDescent="0.3">
      <c r="A104" s="355" t="str">
        <f>IF(ISBLANK('ÁREA MEJORA COMPETENCIAL'!A104),"",'ÁREA MEJORA COMPETENCIAL'!A104:B104)</f>
        <v/>
      </c>
      <c r="B104" s="356"/>
      <c r="C104" s="181" t="str">
        <f>IF(ISBLANK('ÁREA MEJORA COMPETENCIAL'!C104),"",'ÁREA MEJORA COMPETENCIAL'!C104)</f>
        <v/>
      </c>
      <c r="D104" s="16" t="str">
        <f>IF(ISBLANK('ÁREA MEJORA COMPETENCIAL'!D104),"",'ÁREA MEJORA COMPETENCIAL'!D104)</f>
        <v/>
      </c>
      <c r="E104" s="76"/>
      <c r="F104" s="7" t="str">
        <f>IF(ISBLANK('ÁREA MEJORA COMPETENCIAL'!R104),"",IF('ÁREA MEJORA COMPETENCIAL'!CQ104="","",IF('ÁREA MEJORA COMPETENCIAL'!CQ104&gt;=0,"SI","NO")))</f>
        <v/>
      </c>
      <c r="G104" s="7" t="str">
        <f>IF(ISBLANK('ÁREA MEJORA COMPETENCIAL'!R104),"",IF('ÁREA MEJORA COMPETENCIAL'!CQ104="","",IF('ÁREA ACOMPAÑAMIENTO INT TÉC'!W104&gt;=0,"SI","NO")))</f>
        <v/>
      </c>
      <c r="H104" s="7" t="str">
        <f>IF(ISBLANK('ÁREA MEJORA COMPETENCIAL'!R104),"",IF('ÁREA MEJORA COMPETENCIAL'!CQ104="","",IF('ÁREA COMPLEMENTARIA'!BW104&gt;=0,"SI","NO")))</f>
        <v/>
      </c>
      <c r="I104" s="7" t="str">
        <f>IF('ÁREA MEJORA COMPETENCIAL'!CQ104="","",IF(ISBLANK('ÁREA MEJORA COMPETENCIAL'!R104),"",COUNTIF(F104:H104,"SI")))</f>
        <v/>
      </c>
      <c r="J104" s="7" t="str">
        <f>IF(ISBLANK('ÁREA MEJORA COMPETENCIAL'!R104),"",SUM('ÁREA MEJORA COMPETENCIAL'!CP104,'ÁREA ACOMPAÑAMIENTO INT TÉC'!V104,'ÁREA COMPLEMENTARIA'!BV104))</f>
        <v/>
      </c>
      <c r="K104" s="173" t="str">
        <f>IF(ISBLANK('ÁREA MEJORA COMPETENCIAL'!R104),"",(IF(T104=12,12,IF(T104=24,24,))))</f>
        <v/>
      </c>
      <c r="L104" s="174" t="str">
        <f>IF(ISBLANK('ÁREA MEJORA COMPETENCIAL'!R104),"",IF('ÁREA MEJORA COMPETENCIAL'!CO104="",(J104/K104),I104/3))</f>
        <v/>
      </c>
      <c r="M104" s="174" t="str">
        <f>IF(ISBLANK('ÁREA MEJORA COMPETENCIAL'!R104),"",IF('ÁREA MEJORA COMPETENCIAL'!CO104="","",(IF(AND(F104="NO",'ÁREA MEJORA COMPETENCIAL'!CR104&gt;=75%,'ÁREA ACOMPAÑAMIENTO INT TÉC'!X104&gt;=75%,'ÁREA COMPLEMENTARIA'!BX104&gt;=75%),"SI","NO"))))</f>
        <v/>
      </c>
      <c r="N104" s="174" t="str">
        <f>IF(ISBLANK('ÁREA MEJORA COMPETENCIAL'!R104),"",IF('ÁREA ACOMPAÑAMIENTO INT TÉC'!U104="","",(IF(AND(G104="NO",'ÁREA ACOMPAÑAMIENTO INT TÉC'!X104&gt;=75%,'ÁREA MEJORA COMPETENCIAL'!CR104&gt;=75%,'ÁREA COMPLEMENTARIA'!BX104&gt;=75%),"SI","NO"))))</f>
        <v/>
      </c>
      <c r="O104" s="174" t="str">
        <f>IF(ISBLANK('ÁREA MEJORA COMPETENCIAL'!R104),"",IF('ÁREA COMPLEMENTARIA'!BU104="","",(IF(AND(H104="NO",'ÁREA COMPLEMENTARIA'!BX104&gt;=75%,'ÁREA MEJORA COMPETENCIAL'!CR104&gt;=75%,'ÁREA ACOMPAÑAMIENTO INT TÉC'!X104&gt;=75%),"SI","NO"))))</f>
        <v/>
      </c>
      <c r="P104" s="7" t="str">
        <f t="shared" si="6"/>
        <v/>
      </c>
      <c r="Q104" s="7" t="str">
        <f t="shared" si="7"/>
        <v/>
      </c>
      <c r="R104" s="7" t="str">
        <f t="shared" si="8"/>
        <v/>
      </c>
      <c r="S104" s="7" t="str">
        <f t="shared" si="9"/>
        <v/>
      </c>
      <c r="T104" s="175" t="str">
        <f>IF(ISBLANK('ÁREA MEJORA COMPETENCIAL'!R104),"",(IF('ÁREA MEJORA COMPETENCIAL'!X104=1,12,IF('ÁREA MEJORA COMPETENCIAL'!X104=2,24))))</f>
        <v/>
      </c>
      <c r="U104" s="173" t="str">
        <f>IF(ISBLANK('ÁREA MEJORA COMPETENCIAL'!R104),"",SUM('ÁREA MEJORA COMPETENCIAL'!CO104,'ÁREA ACOMPAÑAMIENTO INT TÉC'!U104,'ÁREA COMPLEMENTARIA'!BU104))</f>
        <v/>
      </c>
      <c r="V104" s="216" t="str">
        <f>IF(ISBLANK('ÁREA MEJORA COMPETENCIAL'!R104),"",IF('ÁREA COMPLEMENTARIA'!BU104="","NO PROCEDE",IF(I104=3,"",IF(OR(M104="SI",N104="SI",O104="SI"),"SI","NO"))))</f>
        <v/>
      </c>
      <c r="W104" s="7" t="str">
        <f>IF(ISBLANK('ÁREA MEJORA COMPETENCIAL'!R104),"",IF(OR(I104=3,V104="SI",R104="SI",S104="SI"),"SI","NO"))</f>
        <v/>
      </c>
      <c r="X104" s="9"/>
      <c r="Y104" s="6"/>
      <c r="Z104" s="6"/>
      <c r="AA104" s="6"/>
      <c r="AB104" s="6"/>
      <c r="AC104" s="6"/>
      <c r="AD104" s="6"/>
      <c r="AE104" s="6"/>
      <c r="AF104" s="6"/>
      <c r="AG104" s="6"/>
      <c r="AH104" s="6"/>
      <c r="AI104" s="464"/>
    </row>
    <row r="105" spans="1:36" s="99" customFormat="1" ht="18" customHeight="1" x14ac:dyDescent="0.3">
      <c r="A105" s="355" t="str">
        <f>IF(ISBLANK('ÁREA MEJORA COMPETENCIAL'!A105),"",'ÁREA MEJORA COMPETENCIAL'!A105:B105)</f>
        <v/>
      </c>
      <c r="B105" s="356"/>
      <c r="C105" s="181" t="str">
        <f>IF(ISBLANK('ÁREA MEJORA COMPETENCIAL'!C105),"",'ÁREA MEJORA COMPETENCIAL'!C105)</f>
        <v/>
      </c>
      <c r="D105" s="16" t="str">
        <f>IF(ISBLANK('ÁREA MEJORA COMPETENCIAL'!D105),"",'ÁREA MEJORA COMPETENCIAL'!D105)</f>
        <v/>
      </c>
      <c r="E105" s="76"/>
      <c r="F105" s="7" t="str">
        <f>IF(ISBLANK('ÁREA MEJORA COMPETENCIAL'!R105),"",IF('ÁREA MEJORA COMPETENCIAL'!CQ105="","",IF('ÁREA MEJORA COMPETENCIAL'!CQ105&gt;=0,"SI","NO")))</f>
        <v/>
      </c>
      <c r="G105" s="7" t="str">
        <f>IF(ISBLANK('ÁREA MEJORA COMPETENCIAL'!R105),"",IF('ÁREA MEJORA COMPETENCIAL'!CQ105="","",IF('ÁREA ACOMPAÑAMIENTO INT TÉC'!W105&gt;=0,"SI","NO")))</f>
        <v/>
      </c>
      <c r="H105" s="7" t="str">
        <f>IF(ISBLANK('ÁREA MEJORA COMPETENCIAL'!R105),"",IF('ÁREA MEJORA COMPETENCIAL'!CQ105="","",IF('ÁREA COMPLEMENTARIA'!BW105&gt;=0,"SI","NO")))</f>
        <v/>
      </c>
      <c r="I105" s="7" t="str">
        <f>IF('ÁREA MEJORA COMPETENCIAL'!CQ105="","",IF(ISBLANK('ÁREA MEJORA COMPETENCIAL'!R105),"",COUNTIF(F105:H105,"SI")))</f>
        <v/>
      </c>
      <c r="J105" s="7" t="str">
        <f>IF(ISBLANK('ÁREA MEJORA COMPETENCIAL'!R105),"",SUM('ÁREA MEJORA COMPETENCIAL'!CP105,'ÁREA ACOMPAÑAMIENTO INT TÉC'!V105,'ÁREA COMPLEMENTARIA'!BV105))</f>
        <v/>
      </c>
      <c r="K105" s="173" t="str">
        <f>IF(ISBLANK('ÁREA MEJORA COMPETENCIAL'!R105),"",(IF(T105=12,12,IF(T105=24,24,))))</f>
        <v/>
      </c>
      <c r="L105" s="174" t="str">
        <f>IF(ISBLANK('ÁREA MEJORA COMPETENCIAL'!R105),"",IF('ÁREA MEJORA COMPETENCIAL'!CO105="",(J105/K105),I105/3))</f>
        <v/>
      </c>
      <c r="M105" s="174" t="str">
        <f>IF(ISBLANK('ÁREA MEJORA COMPETENCIAL'!R105),"",IF('ÁREA MEJORA COMPETENCIAL'!CO105="","",(IF(AND(F105="NO",'ÁREA MEJORA COMPETENCIAL'!CR105&gt;=75%,'ÁREA ACOMPAÑAMIENTO INT TÉC'!X105&gt;=75%,'ÁREA COMPLEMENTARIA'!BX105&gt;=75%),"SI","NO"))))</f>
        <v/>
      </c>
      <c r="N105" s="174" t="str">
        <f>IF(ISBLANK('ÁREA MEJORA COMPETENCIAL'!R105),"",IF('ÁREA ACOMPAÑAMIENTO INT TÉC'!U105="","",(IF(AND(G105="NO",'ÁREA ACOMPAÑAMIENTO INT TÉC'!X105&gt;=75%,'ÁREA MEJORA COMPETENCIAL'!CR105&gt;=75%,'ÁREA COMPLEMENTARIA'!BX105&gt;=75%),"SI","NO"))))</f>
        <v/>
      </c>
      <c r="O105" s="174" t="str">
        <f>IF(ISBLANK('ÁREA MEJORA COMPETENCIAL'!R105),"",IF('ÁREA COMPLEMENTARIA'!BU105="","",(IF(AND(H105="NO",'ÁREA COMPLEMENTARIA'!BX105&gt;=75%,'ÁREA MEJORA COMPETENCIAL'!CR105&gt;=75%,'ÁREA ACOMPAÑAMIENTO INT TÉC'!X105&gt;=75%),"SI","NO"))))</f>
        <v/>
      </c>
      <c r="P105" s="7" t="str">
        <f t="shared" si="6"/>
        <v/>
      </c>
      <c r="Q105" s="7" t="str">
        <f t="shared" si="7"/>
        <v/>
      </c>
      <c r="R105" s="7" t="str">
        <f t="shared" si="8"/>
        <v/>
      </c>
      <c r="S105" s="7" t="str">
        <f t="shared" si="9"/>
        <v/>
      </c>
      <c r="T105" s="175" t="str">
        <f>IF(ISBLANK('ÁREA MEJORA COMPETENCIAL'!R105),"",(IF('ÁREA MEJORA COMPETENCIAL'!X105=1,12,IF('ÁREA MEJORA COMPETENCIAL'!X105=2,24))))</f>
        <v/>
      </c>
      <c r="U105" s="173" t="str">
        <f>IF(ISBLANK('ÁREA MEJORA COMPETENCIAL'!R105),"",SUM('ÁREA MEJORA COMPETENCIAL'!CO105,'ÁREA ACOMPAÑAMIENTO INT TÉC'!U105,'ÁREA COMPLEMENTARIA'!BU105))</f>
        <v/>
      </c>
      <c r="V105" s="216" t="str">
        <f>IF(ISBLANK('ÁREA MEJORA COMPETENCIAL'!R105),"",IF('ÁREA COMPLEMENTARIA'!BU105="","NO PROCEDE",IF(I105=3,"",IF(OR(M105="SI",N105="SI",O105="SI"),"SI","NO"))))</f>
        <v/>
      </c>
      <c r="W105" s="7" t="str">
        <f>IF(ISBLANK('ÁREA MEJORA COMPETENCIAL'!R105),"",IF(OR(I105=3,V105="SI",R105="SI",S105="SI"),"SI","NO"))</f>
        <v/>
      </c>
      <c r="X105" s="9"/>
      <c r="Y105" s="6"/>
      <c r="Z105" s="6"/>
      <c r="AA105" s="6"/>
      <c r="AB105" s="6"/>
      <c r="AC105" s="6"/>
      <c r="AD105" s="6"/>
      <c r="AE105" s="6"/>
      <c r="AF105" s="6"/>
      <c r="AG105" s="6"/>
      <c r="AH105" s="6"/>
      <c r="AI105" s="464"/>
    </row>
    <row r="106" spans="1:36" s="99" customFormat="1" ht="18" customHeight="1" x14ac:dyDescent="0.3">
      <c r="A106" s="355" t="str">
        <f>IF(ISBLANK('ÁREA MEJORA COMPETENCIAL'!A106),"",'ÁREA MEJORA COMPETENCIAL'!A106:B106)</f>
        <v/>
      </c>
      <c r="B106" s="356"/>
      <c r="C106" s="181" t="str">
        <f>IF(ISBLANK('ÁREA MEJORA COMPETENCIAL'!C106),"",'ÁREA MEJORA COMPETENCIAL'!C106)</f>
        <v/>
      </c>
      <c r="D106" s="16" t="str">
        <f>IF(ISBLANK('ÁREA MEJORA COMPETENCIAL'!D106),"",'ÁREA MEJORA COMPETENCIAL'!D106)</f>
        <v/>
      </c>
      <c r="E106" s="76"/>
      <c r="F106" s="7" t="str">
        <f>IF(ISBLANK('ÁREA MEJORA COMPETENCIAL'!R106),"",IF('ÁREA MEJORA COMPETENCIAL'!CQ106="","",IF('ÁREA MEJORA COMPETENCIAL'!CQ106&gt;=0,"SI","NO")))</f>
        <v/>
      </c>
      <c r="G106" s="7" t="str">
        <f>IF(ISBLANK('ÁREA MEJORA COMPETENCIAL'!R106),"",IF('ÁREA MEJORA COMPETENCIAL'!CQ106="","",IF('ÁREA ACOMPAÑAMIENTO INT TÉC'!W106&gt;=0,"SI","NO")))</f>
        <v/>
      </c>
      <c r="H106" s="7" t="str">
        <f>IF(ISBLANK('ÁREA MEJORA COMPETENCIAL'!R106),"",IF('ÁREA MEJORA COMPETENCIAL'!CQ106="","",IF('ÁREA COMPLEMENTARIA'!BW106&gt;=0,"SI","NO")))</f>
        <v/>
      </c>
      <c r="I106" s="7" t="str">
        <f>IF('ÁREA MEJORA COMPETENCIAL'!CQ106="","",IF(ISBLANK('ÁREA MEJORA COMPETENCIAL'!R106),"",COUNTIF(F106:H106,"SI")))</f>
        <v/>
      </c>
      <c r="J106" s="7" t="str">
        <f>IF(ISBLANK('ÁREA MEJORA COMPETENCIAL'!R106),"",SUM('ÁREA MEJORA COMPETENCIAL'!CP106,'ÁREA ACOMPAÑAMIENTO INT TÉC'!V106,'ÁREA COMPLEMENTARIA'!BV106))</f>
        <v/>
      </c>
      <c r="K106" s="173" t="str">
        <f>IF(ISBLANK('ÁREA MEJORA COMPETENCIAL'!R106),"",(IF(T106=12,12,IF(T106=24,24,))))</f>
        <v/>
      </c>
      <c r="L106" s="174" t="str">
        <f>IF(ISBLANK('ÁREA MEJORA COMPETENCIAL'!R106),"",IF('ÁREA MEJORA COMPETENCIAL'!CO106="",(J106/K106),I106/3))</f>
        <v/>
      </c>
      <c r="M106" s="174" t="str">
        <f>IF(ISBLANK('ÁREA MEJORA COMPETENCIAL'!R106),"",IF('ÁREA MEJORA COMPETENCIAL'!CO106="","",(IF(AND(F106="NO",'ÁREA MEJORA COMPETENCIAL'!CR106&gt;=75%,'ÁREA ACOMPAÑAMIENTO INT TÉC'!X106&gt;=75%,'ÁREA COMPLEMENTARIA'!BX106&gt;=75%),"SI","NO"))))</f>
        <v/>
      </c>
      <c r="N106" s="174" t="str">
        <f>IF(ISBLANK('ÁREA MEJORA COMPETENCIAL'!R106),"",IF('ÁREA ACOMPAÑAMIENTO INT TÉC'!U106="","",(IF(AND(G106="NO",'ÁREA ACOMPAÑAMIENTO INT TÉC'!X106&gt;=75%,'ÁREA MEJORA COMPETENCIAL'!CR106&gt;=75%,'ÁREA COMPLEMENTARIA'!BX106&gt;=75%),"SI","NO"))))</f>
        <v/>
      </c>
      <c r="O106" s="174" t="str">
        <f>IF(ISBLANK('ÁREA MEJORA COMPETENCIAL'!R106),"",IF('ÁREA COMPLEMENTARIA'!BU106="","",(IF(AND(H106="NO",'ÁREA COMPLEMENTARIA'!BX106&gt;=75%,'ÁREA MEJORA COMPETENCIAL'!CR106&gt;=75%,'ÁREA ACOMPAÑAMIENTO INT TÉC'!X106&gt;=75%),"SI","NO"))))</f>
        <v/>
      </c>
      <c r="P106" s="7" t="str">
        <f t="shared" si="6"/>
        <v/>
      </c>
      <c r="Q106" s="7" t="str">
        <f t="shared" si="7"/>
        <v/>
      </c>
      <c r="R106" s="7" t="str">
        <f t="shared" si="8"/>
        <v/>
      </c>
      <c r="S106" s="7" t="str">
        <f t="shared" si="9"/>
        <v/>
      </c>
      <c r="T106" s="175" t="str">
        <f>IF(ISBLANK('ÁREA MEJORA COMPETENCIAL'!R106),"",(IF('ÁREA MEJORA COMPETENCIAL'!X106=1,12,IF('ÁREA MEJORA COMPETENCIAL'!X106=2,24))))</f>
        <v/>
      </c>
      <c r="U106" s="173" t="str">
        <f>IF(ISBLANK('ÁREA MEJORA COMPETENCIAL'!R106),"",SUM('ÁREA MEJORA COMPETENCIAL'!CO106,'ÁREA ACOMPAÑAMIENTO INT TÉC'!U106,'ÁREA COMPLEMENTARIA'!BU106))</f>
        <v/>
      </c>
      <c r="V106" s="216" t="str">
        <f>IF(ISBLANK('ÁREA MEJORA COMPETENCIAL'!R106),"",IF('ÁREA COMPLEMENTARIA'!BU106="","NO PROCEDE",IF(I106=3,"",IF(OR(M106="SI",N106="SI",O106="SI"),"SI","NO"))))</f>
        <v/>
      </c>
      <c r="W106" s="7" t="str">
        <f>IF(ISBLANK('ÁREA MEJORA COMPETENCIAL'!R106),"",IF(OR(I106=3,V106="SI",R106="SI",S106="SI"),"SI","NO"))</f>
        <v/>
      </c>
      <c r="X106" s="9"/>
      <c r="Y106" s="6"/>
      <c r="Z106" s="6"/>
      <c r="AA106" s="6"/>
      <c r="AB106" s="6"/>
      <c r="AC106" s="6"/>
      <c r="AD106" s="6"/>
      <c r="AE106" s="6"/>
      <c r="AF106" s="6"/>
      <c r="AG106" s="6"/>
      <c r="AH106" s="6"/>
      <c r="AI106" s="464"/>
    </row>
    <row r="107" spans="1:36" s="99" customFormat="1" ht="18" customHeight="1" x14ac:dyDescent="0.3">
      <c r="A107" s="355" t="str">
        <f>IF(ISBLANK('ÁREA MEJORA COMPETENCIAL'!A107),"",'ÁREA MEJORA COMPETENCIAL'!A107:B107)</f>
        <v/>
      </c>
      <c r="B107" s="356"/>
      <c r="C107" s="181" t="str">
        <f>IF(ISBLANK('ÁREA MEJORA COMPETENCIAL'!C107),"",'ÁREA MEJORA COMPETENCIAL'!C107)</f>
        <v/>
      </c>
      <c r="D107" s="16" t="str">
        <f>IF(ISBLANK('ÁREA MEJORA COMPETENCIAL'!D107),"",'ÁREA MEJORA COMPETENCIAL'!D107)</f>
        <v/>
      </c>
      <c r="E107" s="76"/>
      <c r="F107" s="7" t="str">
        <f>IF(ISBLANK('ÁREA MEJORA COMPETENCIAL'!R107),"",IF('ÁREA MEJORA COMPETENCIAL'!CQ107="","",IF('ÁREA MEJORA COMPETENCIAL'!CQ107&gt;=0,"SI","NO")))</f>
        <v/>
      </c>
      <c r="G107" s="7" t="str">
        <f>IF(ISBLANK('ÁREA MEJORA COMPETENCIAL'!R107),"",IF('ÁREA MEJORA COMPETENCIAL'!CQ107="","",IF('ÁREA ACOMPAÑAMIENTO INT TÉC'!W107&gt;=0,"SI","NO")))</f>
        <v/>
      </c>
      <c r="H107" s="7" t="str">
        <f>IF(ISBLANK('ÁREA MEJORA COMPETENCIAL'!R107),"",IF('ÁREA MEJORA COMPETENCIAL'!CQ107="","",IF('ÁREA COMPLEMENTARIA'!BW107&gt;=0,"SI","NO")))</f>
        <v/>
      </c>
      <c r="I107" s="7" t="str">
        <f>IF('ÁREA MEJORA COMPETENCIAL'!CQ107="","",IF(ISBLANK('ÁREA MEJORA COMPETENCIAL'!R107),"",COUNTIF(F107:H107,"SI")))</f>
        <v/>
      </c>
      <c r="J107" s="7" t="str">
        <f>IF(ISBLANK('ÁREA MEJORA COMPETENCIAL'!R107),"",SUM('ÁREA MEJORA COMPETENCIAL'!CP107,'ÁREA ACOMPAÑAMIENTO INT TÉC'!V107,'ÁREA COMPLEMENTARIA'!BV107))</f>
        <v/>
      </c>
      <c r="K107" s="173" t="str">
        <f>IF(ISBLANK('ÁREA MEJORA COMPETENCIAL'!R107),"",(IF(T107=12,12,IF(T107=24,24,))))</f>
        <v/>
      </c>
      <c r="L107" s="174" t="str">
        <f>IF(ISBLANK('ÁREA MEJORA COMPETENCIAL'!R107),"",IF('ÁREA MEJORA COMPETENCIAL'!CO107="",(J107/K107),I107/3))</f>
        <v/>
      </c>
      <c r="M107" s="174" t="str">
        <f>IF(ISBLANK('ÁREA MEJORA COMPETENCIAL'!R107),"",IF('ÁREA MEJORA COMPETENCIAL'!CO107="","",(IF(AND(F107="NO",'ÁREA MEJORA COMPETENCIAL'!CR107&gt;=75%,'ÁREA ACOMPAÑAMIENTO INT TÉC'!X107&gt;=75%,'ÁREA COMPLEMENTARIA'!BX107&gt;=75%),"SI","NO"))))</f>
        <v/>
      </c>
      <c r="N107" s="174" t="str">
        <f>IF(ISBLANK('ÁREA MEJORA COMPETENCIAL'!R107),"",IF('ÁREA ACOMPAÑAMIENTO INT TÉC'!U107="","",(IF(AND(G107="NO",'ÁREA ACOMPAÑAMIENTO INT TÉC'!X107&gt;=75%,'ÁREA MEJORA COMPETENCIAL'!CR107&gt;=75%,'ÁREA COMPLEMENTARIA'!BX107&gt;=75%),"SI","NO"))))</f>
        <v/>
      </c>
      <c r="O107" s="174" t="str">
        <f>IF(ISBLANK('ÁREA MEJORA COMPETENCIAL'!R107),"",IF('ÁREA COMPLEMENTARIA'!BU107="","",(IF(AND(H107="NO",'ÁREA COMPLEMENTARIA'!BX107&gt;=75%,'ÁREA MEJORA COMPETENCIAL'!CR107&gt;=75%,'ÁREA ACOMPAÑAMIENTO INT TÉC'!X107&gt;=75%),"SI","NO"))))</f>
        <v/>
      </c>
      <c r="P107" s="7" t="str">
        <f t="shared" si="6"/>
        <v/>
      </c>
      <c r="Q107" s="7" t="str">
        <f t="shared" si="7"/>
        <v/>
      </c>
      <c r="R107" s="7" t="str">
        <f t="shared" si="8"/>
        <v/>
      </c>
      <c r="S107" s="7" t="str">
        <f t="shared" si="9"/>
        <v/>
      </c>
      <c r="T107" s="175" t="str">
        <f>IF(ISBLANK('ÁREA MEJORA COMPETENCIAL'!R107),"",(IF('ÁREA MEJORA COMPETENCIAL'!X107=1,12,IF('ÁREA MEJORA COMPETENCIAL'!X107=2,24))))</f>
        <v/>
      </c>
      <c r="U107" s="173" t="str">
        <f>IF(ISBLANK('ÁREA MEJORA COMPETENCIAL'!R107),"",SUM('ÁREA MEJORA COMPETENCIAL'!CO107,'ÁREA ACOMPAÑAMIENTO INT TÉC'!U107,'ÁREA COMPLEMENTARIA'!BU107))</f>
        <v/>
      </c>
      <c r="V107" s="216" t="str">
        <f>IF(ISBLANK('ÁREA MEJORA COMPETENCIAL'!R107),"",IF('ÁREA COMPLEMENTARIA'!BU107="","NO PROCEDE",IF(I107=3,"",IF(OR(M107="SI",N107="SI",O107="SI"),"SI","NO"))))</f>
        <v/>
      </c>
      <c r="W107" s="7" t="str">
        <f>IF(ISBLANK('ÁREA MEJORA COMPETENCIAL'!R107),"",IF(OR(I107=3,V107="SI",R107="SI",S107="SI"),"SI","NO"))</f>
        <v/>
      </c>
      <c r="X107" s="9"/>
      <c r="Y107" s="6"/>
      <c r="Z107" s="6"/>
      <c r="AA107" s="6"/>
      <c r="AB107" s="6"/>
      <c r="AC107" s="6"/>
      <c r="AD107" s="6"/>
      <c r="AE107" s="6"/>
      <c r="AF107" s="6"/>
      <c r="AG107" s="6"/>
      <c r="AH107" s="6"/>
      <c r="AI107" s="464"/>
    </row>
    <row r="108" spans="1:36" s="99" customFormat="1" ht="18" customHeight="1" x14ac:dyDescent="0.3">
      <c r="A108" s="355" t="str">
        <f>IF(ISBLANK('ÁREA MEJORA COMPETENCIAL'!A108),"",'ÁREA MEJORA COMPETENCIAL'!A108:B108)</f>
        <v/>
      </c>
      <c r="B108" s="356"/>
      <c r="C108" s="181" t="str">
        <f>IF(ISBLANK('ÁREA MEJORA COMPETENCIAL'!C108),"",'ÁREA MEJORA COMPETENCIAL'!C108)</f>
        <v/>
      </c>
      <c r="D108" s="16" t="str">
        <f>IF(ISBLANK('ÁREA MEJORA COMPETENCIAL'!D108),"",'ÁREA MEJORA COMPETENCIAL'!D108)</f>
        <v/>
      </c>
      <c r="E108" s="76"/>
      <c r="F108" s="7" t="str">
        <f>IF(ISBLANK('ÁREA MEJORA COMPETENCIAL'!R108),"",IF('ÁREA MEJORA COMPETENCIAL'!CQ108="","",IF('ÁREA MEJORA COMPETENCIAL'!CQ108&gt;=0,"SI","NO")))</f>
        <v/>
      </c>
      <c r="G108" s="7" t="str">
        <f>IF(ISBLANK('ÁREA MEJORA COMPETENCIAL'!R108),"",IF('ÁREA MEJORA COMPETENCIAL'!CQ108="","",IF('ÁREA ACOMPAÑAMIENTO INT TÉC'!W108&gt;=0,"SI","NO")))</f>
        <v/>
      </c>
      <c r="H108" s="7" t="str">
        <f>IF(ISBLANK('ÁREA MEJORA COMPETENCIAL'!R108),"",IF('ÁREA MEJORA COMPETENCIAL'!CQ108="","",IF('ÁREA COMPLEMENTARIA'!BW108&gt;=0,"SI","NO")))</f>
        <v/>
      </c>
      <c r="I108" s="7" t="str">
        <f>IF('ÁREA MEJORA COMPETENCIAL'!CQ108="","",IF(ISBLANK('ÁREA MEJORA COMPETENCIAL'!R108),"",COUNTIF(F108:H108,"SI")))</f>
        <v/>
      </c>
      <c r="J108" s="7" t="str">
        <f>IF(ISBLANK('ÁREA MEJORA COMPETENCIAL'!R108),"",SUM('ÁREA MEJORA COMPETENCIAL'!CP108,'ÁREA ACOMPAÑAMIENTO INT TÉC'!V108,'ÁREA COMPLEMENTARIA'!BV108))</f>
        <v/>
      </c>
      <c r="K108" s="173" t="str">
        <f>IF(ISBLANK('ÁREA MEJORA COMPETENCIAL'!R108),"",(IF(T108=12,12,IF(T108=24,24,))))</f>
        <v/>
      </c>
      <c r="L108" s="174" t="str">
        <f>IF(ISBLANK('ÁREA MEJORA COMPETENCIAL'!R108),"",IF('ÁREA MEJORA COMPETENCIAL'!CO108="",(J108/K108),I108/3))</f>
        <v/>
      </c>
      <c r="M108" s="174" t="str">
        <f>IF(ISBLANK('ÁREA MEJORA COMPETENCIAL'!R108),"",IF('ÁREA MEJORA COMPETENCIAL'!CO108="","",(IF(AND(F108="NO",'ÁREA MEJORA COMPETENCIAL'!CR108&gt;=75%,'ÁREA ACOMPAÑAMIENTO INT TÉC'!X108&gt;=75%,'ÁREA COMPLEMENTARIA'!BX108&gt;=75%),"SI","NO"))))</f>
        <v/>
      </c>
      <c r="N108" s="174" t="str">
        <f>IF(ISBLANK('ÁREA MEJORA COMPETENCIAL'!R108),"",IF('ÁREA ACOMPAÑAMIENTO INT TÉC'!U108="","",(IF(AND(G108="NO",'ÁREA ACOMPAÑAMIENTO INT TÉC'!X108&gt;=75%,'ÁREA MEJORA COMPETENCIAL'!CR108&gt;=75%,'ÁREA COMPLEMENTARIA'!BX108&gt;=75%),"SI","NO"))))</f>
        <v/>
      </c>
      <c r="O108" s="174" t="str">
        <f>IF(ISBLANK('ÁREA MEJORA COMPETENCIAL'!R108),"",IF('ÁREA COMPLEMENTARIA'!BU108="","",(IF(AND(H108="NO",'ÁREA COMPLEMENTARIA'!BX108&gt;=75%,'ÁREA MEJORA COMPETENCIAL'!CR108&gt;=75%,'ÁREA ACOMPAÑAMIENTO INT TÉC'!X108&gt;=75%),"SI","NO"))))</f>
        <v/>
      </c>
      <c r="P108" s="7" t="str">
        <f t="shared" si="6"/>
        <v/>
      </c>
      <c r="Q108" s="7" t="str">
        <f t="shared" si="7"/>
        <v/>
      </c>
      <c r="R108" s="7" t="str">
        <f t="shared" si="8"/>
        <v/>
      </c>
      <c r="S108" s="7" t="str">
        <f t="shared" si="9"/>
        <v/>
      </c>
      <c r="T108" s="175" t="str">
        <f>IF(ISBLANK('ÁREA MEJORA COMPETENCIAL'!R108),"",(IF('ÁREA MEJORA COMPETENCIAL'!X108=1,12,IF('ÁREA MEJORA COMPETENCIAL'!X108=2,24))))</f>
        <v/>
      </c>
      <c r="U108" s="173" t="str">
        <f>IF(ISBLANK('ÁREA MEJORA COMPETENCIAL'!R108),"",SUM('ÁREA MEJORA COMPETENCIAL'!CO108,'ÁREA ACOMPAÑAMIENTO INT TÉC'!U108,'ÁREA COMPLEMENTARIA'!BU108))</f>
        <v/>
      </c>
      <c r="V108" s="216" t="str">
        <f>IF(ISBLANK('ÁREA MEJORA COMPETENCIAL'!R108),"",IF('ÁREA COMPLEMENTARIA'!BU108="","NO PROCEDE",IF(I108=3,"",IF(OR(M108="SI",N108="SI",O108="SI"),"SI","NO"))))</f>
        <v/>
      </c>
      <c r="W108" s="7" t="str">
        <f>IF(ISBLANK('ÁREA MEJORA COMPETENCIAL'!R108),"",IF(OR(I108=3,V108="SI",R108="SI",S108="SI"),"SI","NO"))</f>
        <v/>
      </c>
      <c r="X108" s="9"/>
      <c r="Y108" s="6"/>
      <c r="Z108" s="6"/>
      <c r="AA108" s="6"/>
      <c r="AB108" s="6"/>
      <c r="AC108" s="6"/>
      <c r="AD108" s="6"/>
      <c r="AE108" s="6"/>
      <c r="AF108" s="6"/>
      <c r="AG108" s="6"/>
      <c r="AH108" s="6"/>
      <c r="AI108" s="464"/>
    </row>
    <row r="109" spans="1:36" s="99" customFormat="1" ht="18" customHeight="1" x14ac:dyDescent="0.3">
      <c r="A109" s="355" t="str">
        <f>IF(ISBLANK('ÁREA MEJORA COMPETENCIAL'!A109),"",'ÁREA MEJORA COMPETENCIAL'!A109:B109)</f>
        <v/>
      </c>
      <c r="B109" s="356"/>
      <c r="C109" s="181" t="str">
        <f>IF(ISBLANK('ÁREA MEJORA COMPETENCIAL'!C109),"",'ÁREA MEJORA COMPETENCIAL'!C109)</f>
        <v/>
      </c>
      <c r="D109" s="16" t="str">
        <f>IF(ISBLANK('ÁREA MEJORA COMPETENCIAL'!D109),"",'ÁREA MEJORA COMPETENCIAL'!D109)</f>
        <v/>
      </c>
      <c r="E109" s="76"/>
      <c r="F109" s="7" t="str">
        <f>IF(ISBLANK('ÁREA MEJORA COMPETENCIAL'!R109),"",IF('ÁREA MEJORA COMPETENCIAL'!CQ109="","",IF('ÁREA MEJORA COMPETENCIAL'!CQ109&gt;=0,"SI","NO")))</f>
        <v/>
      </c>
      <c r="G109" s="7" t="str">
        <f>IF(ISBLANK('ÁREA MEJORA COMPETENCIAL'!R109),"",IF('ÁREA MEJORA COMPETENCIAL'!CQ109="","",IF('ÁREA ACOMPAÑAMIENTO INT TÉC'!W109&gt;=0,"SI","NO")))</f>
        <v/>
      </c>
      <c r="H109" s="7" t="str">
        <f>IF(ISBLANK('ÁREA MEJORA COMPETENCIAL'!R109),"",IF('ÁREA MEJORA COMPETENCIAL'!CQ109="","",IF('ÁREA COMPLEMENTARIA'!BW109&gt;=0,"SI","NO")))</f>
        <v/>
      </c>
      <c r="I109" s="7" t="str">
        <f>IF('ÁREA MEJORA COMPETENCIAL'!CQ109="","",IF(ISBLANK('ÁREA MEJORA COMPETENCIAL'!R109),"",COUNTIF(F109:H109,"SI")))</f>
        <v/>
      </c>
      <c r="J109" s="7" t="str">
        <f>IF(ISBLANK('ÁREA MEJORA COMPETENCIAL'!R109),"",SUM('ÁREA MEJORA COMPETENCIAL'!CP109,'ÁREA ACOMPAÑAMIENTO INT TÉC'!V109,'ÁREA COMPLEMENTARIA'!BV109))</f>
        <v/>
      </c>
      <c r="K109" s="173" t="str">
        <f>IF(ISBLANK('ÁREA MEJORA COMPETENCIAL'!R109),"",(IF(T109=12,12,IF(T109=24,24,))))</f>
        <v/>
      </c>
      <c r="L109" s="174" t="str">
        <f>IF(ISBLANK('ÁREA MEJORA COMPETENCIAL'!R109),"",IF('ÁREA MEJORA COMPETENCIAL'!CO109="",(J109/K109),I109/3))</f>
        <v/>
      </c>
      <c r="M109" s="174" t="str">
        <f>IF(ISBLANK('ÁREA MEJORA COMPETENCIAL'!R109),"",IF('ÁREA MEJORA COMPETENCIAL'!CO109="","",(IF(AND(F109="NO",'ÁREA MEJORA COMPETENCIAL'!CR109&gt;=75%,'ÁREA ACOMPAÑAMIENTO INT TÉC'!X109&gt;=75%,'ÁREA COMPLEMENTARIA'!BX109&gt;=75%),"SI","NO"))))</f>
        <v/>
      </c>
      <c r="N109" s="174" t="str">
        <f>IF(ISBLANK('ÁREA MEJORA COMPETENCIAL'!R109),"",IF('ÁREA ACOMPAÑAMIENTO INT TÉC'!U109="","",(IF(AND(G109="NO",'ÁREA ACOMPAÑAMIENTO INT TÉC'!X109&gt;=75%,'ÁREA MEJORA COMPETENCIAL'!CR109&gt;=75%,'ÁREA COMPLEMENTARIA'!BX109&gt;=75%),"SI","NO"))))</f>
        <v/>
      </c>
      <c r="O109" s="174" t="str">
        <f>IF(ISBLANK('ÁREA MEJORA COMPETENCIAL'!R109),"",IF('ÁREA COMPLEMENTARIA'!BU109="","",(IF(AND(H109="NO",'ÁREA COMPLEMENTARIA'!BX109&gt;=75%,'ÁREA MEJORA COMPETENCIAL'!CR109&gt;=75%,'ÁREA ACOMPAÑAMIENTO INT TÉC'!X109&gt;=75%),"SI","NO"))))</f>
        <v/>
      </c>
      <c r="P109" s="7" t="str">
        <f t="shared" si="6"/>
        <v/>
      </c>
      <c r="Q109" s="7" t="str">
        <f t="shared" si="7"/>
        <v/>
      </c>
      <c r="R109" s="7" t="str">
        <f t="shared" si="8"/>
        <v/>
      </c>
      <c r="S109" s="7" t="str">
        <f t="shared" si="9"/>
        <v/>
      </c>
      <c r="T109" s="175" t="str">
        <f>IF(ISBLANK('ÁREA MEJORA COMPETENCIAL'!R109),"",(IF('ÁREA MEJORA COMPETENCIAL'!X109=1,12,IF('ÁREA MEJORA COMPETENCIAL'!X109=2,24))))</f>
        <v/>
      </c>
      <c r="U109" s="173" t="str">
        <f>IF(ISBLANK('ÁREA MEJORA COMPETENCIAL'!R109),"",SUM('ÁREA MEJORA COMPETENCIAL'!CO109,'ÁREA ACOMPAÑAMIENTO INT TÉC'!U109,'ÁREA COMPLEMENTARIA'!BU109))</f>
        <v/>
      </c>
      <c r="V109" s="216" t="str">
        <f>IF(ISBLANK('ÁREA MEJORA COMPETENCIAL'!R109),"",IF('ÁREA COMPLEMENTARIA'!BU109="","NO PROCEDE",IF(I109=3,"",IF(OR(M109="SI",N109="SI",O109="SI"),"SI","NO"))))</f>
        <v/>
      </c>
      <c r="W109" s="7" t="str">
        <f>IF(ISBLANK('ÁREA MEJORA COMPETENCIAL'!R109),"",IF(OR(I109=3,V109="SI",R109="SI",S109="SI"),"SI","NO"))</f>
        <v/>
      </c>
      <c r="X109" s="9"/>
      <c r="Y109" s="6"/>
      <c r="Z109" s="6"/>
      <c r="AA109" s="6"/>
      <c r="AB109" s="6"/>
      <c r="AC109" s="6"/>
      <c r="AD109" s="6"/>
      <c r="AE109" s="6"/>
      <c r="AF109" s="6"/>
      <c r="AG109" s="6"/>
      <c r="AH109" s="6"/>
      <c r="AI109" s="464"/>
    </row>
    <row r="110" spans="1:36" s="99" customFormat="1" ht="18" customHeight="1" x14ac:dyDescent="0.3">
      <c r="A110" s="355" t="str">
        <f>IF(ISBLANK('ÁREA MEJORA COMPETENCIAL'!A110),"",'ÁREA MEJORA COMPETENCIAL'!A110:B110)</f>
        <v/>
      </c>
      <c r="B110" s="356"/>
      <c r="C110" s="181" t="str">
        <f>IF(ISBLANK('ÁREA MEJORA COMPETENCIAL'!C110),"",'ÁREA MEJORA COMPETENCIAL'!C110)</f>
        <v/>
      </c>
      <c r="D110" s="16" t="str">
        <f>IF(ISBLANK('ÁREA MEJORA COMPETENCIAL'!D110),"",'ÁREA MEJORA COMPETENCIAL'!D110)</f>
        <v/>
      </c>
      <c r="E110" s="76"/>
      <c r="F110" s="7" t="str">
        <f>IF(ISBLANK('ÁREA MEJORA COMPETENCIAL'!R110),"",IF('ÁREA MEJORA COMPETENCIAL'!CQ110="","",IF('ÁREA MEJORA COMPETENCIAL'!CQ110&gt;=0,"SI","NO")))</f>
        <v/>
      </c>
      <c r="G110" s="7" t="str">
        <f>IF(ISBLANK('ÁREA MEJORA COMPETENCIAL'!R110),"",IF('ÁREA MEJORA COMPETENCIAL'!CQ110="","",IF('ÁREA ACOMPAÑAMIENTO INT TÉC'!W110&gt;=0,"SI","NO")))</f>
        <v/>
      </c>
      <c r="H110" s="7" t="str">
        <f>IF(ISBLANK('ÁREA MEJORA COMPETENCIAL'!R110),"",IF('ÁREA MEJORA COMPETENCIAL'!CQ110="","",IF('ÁREA COMPLEMENTARIA'!BW110&gt;=0,"SI","NO")))</f>
        <v/>
      </c>
      <c r="I110" s="7" t="str">
        <f>IF('ÁREA MEJORA COMPETENCIAL'!CQ110="","",IF(ISBLANK('ÁREA MEJORA COMPETENCIAL'!R110),"",COUNTIF(F110:H110,"SI")))</f>
        <v/>
      </c>
      <c r="J110" s="7" t="str">
        <f>IF(ISBLANK('ÁREA MEJORA COMPETENCIAL'!R110),"",SUM('ÁREA MEJORA COMPETENCIAL'!CP110,'ÁREA ACOMPAÑAMIENTO INT TÉC'!V110,'ÁREA COMPLEMENTARIA'!BV110))</f>
        <v/>
      </c>
      <c r="K110" s="173" t="str">
        <f>IF(ISBLANK('ÁREA MEJORA COMPETENCIAL'!R110),"",(IF(T110=12,12,IF(T110=24,24,))))</f>
        <v/>
      </c>
      <c r="L110" s="174" t="str">
        <f>IF(ISBLANK('ÁREA MEJORA COMPETENCIAL'!R110),"",IF('ÁREA MEJORA COMPETENCIAL'!CO110="",(J110/K110),I110/3))</f>
        <v/>
      </c>
      <c r="M110" s="174" t="str">
        <f>IF(ISBLANK('ÁREA MEJORA COMPETENCIAL'!R110),"",IF('ÁREA MEJORA COMPETENCIAL'!CO110="","",(IF(AND(F110="NO",'ÁREA MEJORA COMPETENCIAL'!CR110&gt;=75%,'ÁREA ACOMPAÑAMIENTO INT TÉC'!X110&gt;=75%,'ÁREA COMPLEMENTARIA'!BX110&gt;=75%),"SI","NO"))))</f>
        <v/>
      </c>
      <c r="N110" s="174" t="str">
        <f>IF(ISBLANK('ÁREA MEJORA COMPETENCIAL'!R110),"",IF('ÁREA ACOMPAÑAMIENTO INT TÉC'!U110="","",(IF(AND(G110="NO",'ÁREA ACOMPAÑAMIENTO INT TÉC'!X110&gt;=75%,'ÁREA MEJORA COMPETENCIAL'!CR110&gt;=75%,'ÁREA COMPLEMENTARIA'!BX110&gt;=75%),"SI","NO"))))</f>
        <v/>
      </c>
      <c r="O110" s="174" t="str">
        <f>IF(ISBLANK('ÁREA MEJORA COMPETENCIAL'!R110),"",IF('ÁREA COMPLEMENTARIA'!BU110="","",(IF(AND(H110="NO",'ÁREA COMPLEMENTARIA'!BX110&gt;=75%,'ÁREA MEJORA COMPETENCIAL'!CR110&gt;=75%,'ÁREA ACOMPAÑAMIENTO INT TÉC'!X110&gt;=75%),"SI","NO"))))</f>
        <v/>
      </c>
      <c r="P110" s="7" t="str">
        <f t="shared" si="6"/>
        <v/>
      </c>
      <c r="Q110" s="7" t="str">
        <f t="shared" si="7"/>
        <v/>
      </c>
      <c r="R110" s="7" t="str">
        <f t="shared" si="8"/>
        <v/>
      </c>
      <c r="S110" s="7" t="str">
        <f t="shared" si="9"/>
        <v/>
      </c>
      <c r="T110" s="175" t="str">
        <f>IF(ISBLANK('ÁREA MEJORA COMPETENCIAL'!R110),"",(IF('ÁREA MEJORA COMPETENCIAL'!X110=1,12,IF('ÁREA MEJORA COMPETENCIAL'!X110=2,24))))</f>
        <v/>
      </c>
      <c r="U110" s="173" t="str">
        <f>IF(ISBLANK('ÁREA MEJORA COMPETENCIAL'!R110),"",SUM('ÁREA MEJORA COMPETENCIAL'!CO110,'ÁREA ACOMPAÑAMIENTO INT TÉC'!U110,'ÁREA COMPLEMENTARIA'!BU110))</f>
        <v/>
      </c>
      <c r="V110" s="216" t="str">
        <f>IF(ISBLANK('ÁREA MEJORA COMPETENCIAL'!R110),"",IF('ÁREA COMPLEMENTARIA'!BU110="","NO PROCEDE",IF(I110=3,"",IF(OR(M110="SI",N110="SI",O110="SI"),"SI","NO"))))</f>
        <v/>
      </c>
      <c r="W110" s="7" t="str">
        <f>IF(ISBLANK('ÁREA MEJORA COMPETENCIAL'!R110),"",IF(OR(I110=3,V110="SI",R110="SI",S110="SI"),"SI","NO"))</f>
        <v/>
      </c>
      <c r="X110" s="9"/>
      <c r="Y110" s="6"/>
      <c r="Z110" s="6"/>
      <c r="AA110" s="6"/>
      <c r="AB110" s="6"/>
      <c r="AC110" s="6"/>
      <c r="AD110" s="6"/>
      <c r="AE110" s="6"/>
      <c r="AF110" s="6"/>
      <c r="AG110" s="6"/>
      <c r="AH110" s="6"/>
      <c r="AI110" s="464"/>
    </row>
    <row r="111" spans="1:36" s="99" customFormat="1" ht="18" customHeight="1" x14ac:dyDescent="0.3">
      <c r="A111" s="355" t="str">
        <f>IF(ISBLANK('ÁREA MEJORA COMPETENCIAL'!A111),"",'ÁREA MEJORA COMPETENCIAL'!A111:B111)</f>
        <v/>
      </c>
      <c r="B111" s="356"/>
      <c r="C111" s="181" t="str">
        <f>IF(ISBLANK('ÁREA MEJORA COMPETENCIAL'!C111),"",'ÁREA MEJORA COMPETENCIAL'!C111)</f>
        <v/>
      </c>
      <c r="D111" s="16" t="str">
        <f>IF(ISBLANK('ÁREA MEJORA COMPETENCIAL'!D111),"",'ÁREA MEJORA COMPETENCIAL'!D111)</f>
        <v/>
      </c>
      <c r="E111" s="76"/>
      <c r="F111" s="7" t="str">
        <f>IF(ISBLANK('ÁREA MEJORA COMPETENCIAL'!R111),"",IF('ÁREA MEJORA COMPETENCIAL'!CQ111="","",IF('ÁREA MEJORA COMPETENCIAL'!CQ111&gt;=0,"SI","NO")))</f>
        <v/>
      </c>
      <c r="G111" s="7" t="str">
        <f>IF(ISBLANK('ÁREA MEJORA COMPETENCIAL'!R111),"",IF('ÁREA MEJORA COMPETENCIAL'!CQ111="","",IF('ÁREA ACOMPAÑAMIENTO INT TÉC'!W111&gt;=0,"SI","NO")))</f>
        <v/>
      </c>
      <c r="H111" s="7" t="str">
        <f>IF(ISBLANK('ÁREA MEJORA COMPETENCIAL'!R111),"",IF('ÁREA MEJORA COMPETENCIAL'!CQ111="","",IF('ÁREA COMPLEMENTARIA'!BW111&gt;=0,"SI","NO")))</f>
        <v/>
      </c>
      <c r="I111" s="7" t="str">
        <f>IF('ÁREA MEJORA COMPETENCIAL'!CQ111="","",IF(ISBLANK('ÁREA MEJORA COMPETENCIAL'!R111),"",COUNTIF(F111:H111,"SI")))</f>
        <v/>
      </c>
      <c r="J111" s="7" t="str">
        <f>IF(ISBLANK('ÁREA MEJORA COMPETENCIAL'!R111),"",SUM('ÁREA MEJORA COMPETENCIAL'!CP111,'ÁREA ACOMPAÑAMIENTO INT TÉC'!V111,'ÁREA COMPLEMENTARIA'!BV111))</f>
        <v/>
      </c>
      <c r="K111" s="173" t="str">
        <f>IF(ISBLANK('ÁREA MEJORA COMPETENCIAL'!R111),"",(IF(T111=12,12,IF(T111=24,24,))))</f>
        <v/>
      </c>
      <c r="L111" s="174" t="str">
        <f>IF(ISBLANK('ÁREA MEJORA COMPETENCIAL'!R111),"",IF('ÁREA MEJORA COMPETENCIAL'!CO111="",(J111/K111),I111/3))</f>
        <v/>
      </c>
      <c r="M111" s="174" t="str">
        <f>IF(ISBLANK('ÁREA MEJORA COMPETENCIAL'!R111),"",IF('ÁREA MEJORA COMPETENCIAL'!CO111="","",(IF(AND(F111="NO",'ÁREA MEJORA COMPETENCIAL'!CR111&gt;=75%,'ÁREA ACOMPAÑAMIENTO INT TÉC'!X111&gt;=75%,'ÁREA COMPLEMENTARIA'!BX111&gt;=75%),"SI","NO"))))</f>
        <v/>
      </c>
      <c r="N111" s="174" t="str">
        <f>IF(ISBLANK('ÁREA MEJORA COMPETENCIAL'!R111),"",IF('ÁREA ACOMPAÑAMIENTO INT TÉC'!U111="","",(IF(AND(G111="NO",'ÁREA ACOMPAÑAMIENTO INT TÉC'!X111&gt;=75%,'ÁREA MEJORA COMPETENCIAL'!CR111&gt;=75%,'ÁREA COMPLEMENTARIA'!BX111&gt;=75%),"SI","NO"))))</f>
        <v/>
      </c>
      <c r="O111" s="174" t="str">
        <f>IF(ISBLANK('ÁREA MEJORA COMPETENCIAL'!R111),"",IF('ÁREA COMPLEMENTARIA'!BU111="","",(IF(AND(H111="NO",'ÁREA COMPLEMENTARIA'!BX111&gt;=75%,'ÁREA MEJORA COMPETENCIAL'!CR111&gt;=75%,'ÁREA ACOMPAÑAMIENTO INT TÉC'!X111&gt;=75%),"SI","NO"))))</f>
        <v/>
      </c>
      <c r="P111" s="7" t="str">
        <f t="shared" si="6"/>
        <v/>
      </c>
      <c r="Q111" s="7" t="str">
        <f t="shared" si="7"/>
        <v/>
      </c>
      <c r="R111" s="7" t="str">
        <f t="shared" si="8"/>
        <v/>
      </c>
      <c r="S111" s="7" t="str">
        <f t="shared" si="9"/>
        <v/>
      </c>
      <c r="T111" s="175" t="str">
        <f>IF(ISBLANK('ÁREA MEJORA COMPETENCIAL'!R111),"",(IF('ÁREA MEJORA COMPETENCIAL'!X111=1,12,IF('ÁREA MEJORA COMPETENCIAL'!X111=2,24))))</f>
        <v/>
      </c>
      <c r="U111" s="173" t="str">
        <f>IF(ISBLANK('ÁREA MEJORA COMPETENCIAL'!R111),"",SUM('ÁREA MEJORA COMPETENCIAL'!CO111,'ÁREA ACOMPAÑAMIENTO INT TÉC'!U111,'ÁREA COMPLEMENTARIA'!BU111))</f>
        <v/>
      </c>
      <c r="V111" s="216" t="str">
        <f>IF(ISBLANK('ÁREA MEJORA COMPETENCIAL'!R111),"",IF('ÁREA COMPLEMENTARIA'!BU111="","NO PROCEDE",IF(I111=3,"",IF(OR(M111="SI",N111="SI",O111="SI"),"SI","NO"))))</f>
        <v/>
      </c>
      <c r="W111" s="7" t="str">
        <f>IF(ISBLANK('ÁREA MEJORA COMPETENCIAL'!R111),"",IF(OR(I111=3,V111="SI",R111="SI",S111="SI"),"SI","NO"))</f>
        <v/>
      </c>
      <c r="X111" s="9"/>
      <c r="Y111" s="6"/>
      <c r="Z111" s="6"/>
      <c r="AA111" s="6"/>
      <c r="AB111" s="6"/>
      <c r="AC111" s="6"/>
      <c r="AD111" s="6"/>
      <c r="AE111" s="6"/>
      <c r="AF111" s="6"/>
      <c r="AG111" s="6"/>
      <c r="AH111" s="6"/>
      <c r="AI111" s="464"/>
    </row>
    <row r="112" spans="1:36" s="99" customFormat="1" ht="18" customHeight="1" x14ac:dyDescent="0.3">
      <c r="A112" s="355" t="str">
        <f>IF(ISBLANK('ÁREA MEJORA COMPETENCIAL'!A112),"",'ÁREA MEJORA COMPETENCIAL'!A112:B112)</f>
        <v/>
      </c>
      <c r="B112" s="356"/>
      <c r="C112" s="181" t="str">
        <f>IF(ISBLANK('ÁREA MEJORA COMPETENCIAL'!C112),"",'ÁREA MEJORA COMPETENCIAL'!C112)</f>
        <v/>
      </c>
      <c r="D112" s="16" t="str">
        <f>IF(ISBLANK('ÁREA MEJORA COMPETENCIAL'!D112),"",'ÁREA MEJORA COMPETENCIAL'!D112)</f>
        <v/>
      </c>
      <c r="E112" s="76"/>
      <c r="F112" s="7" t="str">
        <f>IF(ISBLANK('ÁREA MEJORA COMPETENCIAL'!R112),"",IF('ÁREA MEJORA COMPETENCIAL'!CQ112="","",IF('ÁREA MEJORA COMPETENCIAL'!CQ112&gt;=0,"SI","NO")))</f>
        <v/>
      </c>
      <c r="G112" s="7" t="str">
        <f>IF(ISBLANK('ÁREA MEJORA COMPETENCIAL'!R112),"",IF('ÁREA MEJORA COMPETENCIAL'!CQ112="","",IF('ÁREA ACOMPAÑAMIENTO INT TÉC'!W112&gt;=0,"SI","NO")))</f>
        <v/>
      </c>
      <c r="H112" s="7" t="str">
        <f>IF(ISBLANK('ÁREA MEJORA COMPETENCIAL'!R112),"",IF('ÁREA MEJORA COMPETENCIAL'!CQ112="","",IF('ÁREA COMPLEMENTARIA'!BW112&gt;=0,"SI","NO")))</f>
        <v/>
      </c>
      <c r="I112" s="7" t="str">
        <f>IF('ÁREA MEJORA COMPETENCIAL'!CQ112="","",IF(ISBLANK('ÁREA MEJORA COMPETENCIAL'!R112),"",COUNTIF(F112:H112,"SI")))</f>
        <v/>
      </c>
      <c r="J112" s="7" t="str">
        <f>IF(ISBLANK('ÁREA MEJORA COMPETENCIAL'!R112),"",SUM('ÁREA MEJORA COMPETENCIAL'!CP112,'ÁREA ACOMPAÑAMIENTO INT TÉC'!V112,'ÁREA COMPLEMENTARIA'!BV112))</f>
        <v/>
      </c>
      <c r="K112" s="173" t="str">
        <f>IF(ISBLANK('ÁREA MEJORA COMPETENCIAL'!R112),"",(IF(T112=12,12,IF(T112=24,24,))))</f>
        <v/>
      </c>
      <c r="L112" s="174" t="str">
        <f>IF(ISBLANK('ÁREA MEJORA COMPETENCIAL'!R112),"",IF('ÁREA MEJORA COMPETENCIAL'!CO112="",(J112/K112),I112/3))</f>
        <v/>
      </c>
      <c r="M112" s="174" t="str">
        <f>IF(ISBLANK('ÁREA MEJORA COMPETENCIAL'!R112),"",IF('ÁREA MEJORA COMPETENCIAL'!CO112="","",(IF(AND(F112="NO",'ÁREA MEJORA COMPETENCIAL'!CR112&gt;=75%,'ÁREA ACOMPAÑAMIENTO INT TÉC'!X112&gt;=75%,'ÁREA COMPLEMENTARIA'!BX112&gt;=75%),"SI","NO"))))</f>
        <v/>
      </c>
      <c r="N112" s="174" t="str">
        <f>IF(ISBLANK('ÁREA MEJORA COMPETENCIAL'!R112),"",IF('ÁREA ACOMPAÑAMIENTO INT TÉC'!U112="","",(IF(AND(G112="NO",'ÁREA ACOMPAÑAMIENTO INT TÉC'!X112&gt;=75%,'ÁREA MEJORA COMPETENCIAL'!CR112&gt;=75%,'ÁREA COMPLEMENTARIA'!BX112&gt;=75%),"SI","NO"))))</f>
        <v/>
      </c>
      <c r="O112" s="174" t="str">
        <f>IF(ISBLANK('ÁREA MEJORA COMPETENCIAL'!R112),"",IF('ÁREA COMPLEMENTARIA'!BU112="","",(IF(AND(H112="NO",'ÁREA COMPLEMENTARIA'!BX112&gt;=75%,'ÁREA MEJORA COMPETENCIAL'!CR112&gt;=75%,'ÁREA ACOMPAÑAMIENTO INT TÉC'!X112&gt;=75%),"SI","NO"))))</f>
        <v/>
      </c>
      <c r="P112" s="7" t="str">
        <f t="shared" si="6"/>
        <v/>
      </c>
      <c r="Q112" s="7" t="str">
        <f t="shared" si="7"/>
        <v/>
      </c>
      <c r="R112" s="7" t="str">
        <f t="shared" si="8"/>
        <v/>
      </c>
      <c r="S112" s="7" t="str">
        <f t="shared" si="9"/>
        <v/>
      </c>
      <c r="T112" s="175" t="str">
        <f>IF(ISBLANK('ÁREA MEJORA COMPETENCIAL'!R112),"",(IF('ÁREA MEJORA COMPETENCIAL'!X112=1,12,IF('ÁREA MEJORA COMPETENCIAL'!X112=2,24))))</f>
        <v/>
      </c>
      <c r="U112" s="173" t="str">
        <f>IF(ISBLANK('ÁREA MEJORA COMPETENCIAL'!R112),"",SUM('ÁREA MEJORA COMPETENCIAL'!CO112,'ÁREA ACOMPAÑAMIENTO INT TÉC'!U112,'ÁREA COMPLEMENTARIA'!BU112))</f>
        <v/>
      </c>
      <c r="V112" s="216" t="str">
        <f>IF(ISBLANK('ÁREA MEJORA COMPETENCIAL'!R112),"",IF('ÁREA COMPLEMENTARIA'!BU112="","NO PROCEDE",IF(I112=3,"",IF(OR(M112="SI",N112="SI",O112="SI"),"SI","NO"))))</f>
        <v/>
      </c>
      <c r="W112" s="7" t="str">
        <f>IF(ISBLANK('ÁREA MEJORA COMPETENCIAL'!R112),"",IF(OR(I112=3,V112="SI",R112="SI",S112="SI"),"SI","NO"))</f>
        <v/>
      </c>
      <c r="X112" s="9"/>
      <c r="Y112" s="6"/>
      <c r="Z112" s="6"/>
      <c r="AA112" s="6"/>
      <c r="AB112" s="6"/>
      <c r="AC112" s="6"/>
      <c r="AD112" s="6"/>
      <c r="AE112" s="6"/>
      <c r="AF112" s="6"/>
      <c r="AG112" s="6"/>
      <c r="AH112" s="6"/>
      <c r="AI112" s="464"/>
    </row>
    <row r="113" spans="1:36" s="99" customFormat="1" ht="18" customHeight="1" x14ac:dyDescent="0.3">
      <c r="A113" s="355" t="str">
        <f>IF(ISBLANK('ÁREA MEJORA COMPETENCIAL'!A113),"",'ÁREA MEJORA COMPETENCIAL'!A113:B113)</f>
        <v/>
      </c>
      <c r="B113" s="356"/>
      <c r="C113" s="181" t="str">
        <f>IF(ISBLANK('ÁREA MEJORA COMPETENCIAL'!C113),"",'ÁREA MEJORA COMPETENCIAL'!C113)</f>
        <v/>
      </c>
      <c r="D113" s="16" t="str">
        <f>IF(ISBLANK('ÁREA MEJORA COMPETENCIAL'!D113),"",'ÁREA MEJORA COMPETENCIAL'!D113)</f>
        <v/>
      </c>
      <c r="E113" s="76"/>
      <c r="F113" s="7" t="str">
        <f>IF(ISBLANK('ÁREA MEJORA COMPETENCIAL'!R113),"",IF('ÁREA MEJORA COMPETENCIAL'!CQ113="","",IF('ÁREA MEJORA COMPETENCIAL'!CQ113&gt;=0,"SI","NO")))</f>
        <v/>
      </c>
      <c r="G113" s="7" t="str">
        <f>IF(ISBLANK('ÁREA MEJORA COMPETENCIAL'!R113),"",IF('ÁREA MEJORA COMPETENCIAL'!CQ113="","",IF('ÁREA ACOMPAÑAMIENTO INT TÉC'!W113&gt;=0,"SI","NO")))</f>
        <v/>
      </c>
      <c r="H113" s="7" t="str">
        <f>IF(ISBLANK('ÁREA MEJORA COMPETENCIAL'!R113),"",IF('ÁREA MEJORA COMPETENCIAL'!CQ113="","",IF('ÁREA COMPLEMENTARIA'!BW113&gt;=0,"SI","NO")))</f>
        <v/>
      </c>
      <c r="I113" s="7" t="str">
        <f>IF('ÁREA MEJORA COMPETENCIAL'!CQ113="","",IF(ISBLANK('ÁREA MEJORA COMPETENCIAL'!R113),"",COUNTIF(F113:H113,"SI")))</f>
        <v/>
      </c>
      <c r="J113" s="7" t="str">
        <f>IF(ISBLANK('ÁREA MEJORA COMPETENCIAL'!R113),"",SUM('ÁREA MEJORA COMPETENCIAL'!CP113,'ÁREA ACOMPAÑAMIENTO INT TÉC'!V113,'ÁREA COMPLEMENTARIA'!BV113))</f>
        <v/>
      </c>
      <c r="K113" s="173" t="str">
        <f>IF(ISBLANK('ÁREA MEJORA COMPETENCIAL'!R113),"",(IF(T113=12,12,IF(T113=24,24,))))</f>
        <v/>
      </c>
      <c r="L113" s="174" t="str">
        <f>IF(ISBLANK('ÁREA MEJORA COMPETENCIAL'!R113),"",IF('ÁREA MEJORA COMPETENCIAL'!CO113="",(J113/K113),I113/3))</f>
        <v/>
      </c>
      <c r="M113" s="174" t="str">
        <f>IF(ISBLANK('ÁREA MEJORA COMPETENCIAL'!R113),"",IF('ÁREA MEJORA COMPETENCIAL'!CO113="","",(IF(AND(F113="NO",'ÁREA MEJORA COMPETENCIAL'!CR113&gt;=75%,'ÁREA ACOMPAÑAMIENTO INT TÉC'!X113&gt;=75%,'ÁREA COMPLEMENTARIA'!BX113&gt;=75%),"SI","NO"))))</f>
        <v/>
      </c>
      <c r="N113" s="174" t="str">
        <f>IF(ISBLANK('ÁREA MEJORA COMPETENCIAL'!R113),"",IF('ÁREA ACOMPAÑAMIENTO INT TÉC'!U113="","",(IF(AND(G113="NO",'ÁREA ACOMPAÑAMIENTO INT TÉC'!X113&gt;=75%,'ÁREA MEJORA COMPETENCIAL'!CR113&gt;=75%,'ÁREA COMPLEMENTARIA'!BX113&gt;=75%),"SI","NO"))))</f>
        <v/>
      </c>
      <c r="O113" s="174" t="str">
        <f>IF(ISBLANK('ÁREA MEJORA COMPETENCIAL'!R113),"",IF('ÁREA COMPLEMENTARIA'!BU113="","",(IF(AND(H113="NO",'ÁREA COMPLEMENTARIA'!BX113&gt;=75%,'ÁREA MEJORA COMPETENCIAL'!CR113&gt;=75%,'ÁREA ACOMPAÑAMIENTO INT TÉC'!X113&gt;=75%),"SI","NO"))))</f>
        <v/>
      </c>
      <c r="P113" s="7" t="str">
        <f t="shared" si="6"/>
        <v/>
      </c>
      <c r="Q113" s="7" t="str">
        <f t="shared" si="7"/>
        <v/>
      </c>
      <c r="R113" s="7" t="str">
        <f t="shared" si="8"/>
        <v/>
      </c>
      <c r="S113" s="7" t="str">
        <f t="shared" si="9"/>
        <v/>
      </c>
      <c r="T113" s="175" t="str">
        <f>IF(ISBLANK('ÁREA MEJORA COMPETENCIAL'!R113),"",(IF('ÁREA MEJORA COMPETENCIAL'!X113=1,12,IF('ÁREA MEJORA COMPETENCIAL'!X113=2,24))))</f>
        <v/>
      </c>
      <c r="U113" s="173" t="str">
        <f>IF(ISBLANK('ÁREA MEJORA COMPETENCIAL'!R113),"",SUM('ÁREA MEJORA COMPETENCIAL'!CO113,'ÁREA ACOMPAÑAMIENTO INT TÉC'!U113,'ÁREA COMPLEMENTARIA'!BU113))</f>
        <v/>
      </c>
      <c r="V113" s="216" t="str">
        <f>IF(ISBLANK('ÁREA MEJORA COMPETENCIAL'!R113),"",IF('ÁREA COMPLEMENTARIA'!BU113="","NO PROCEDE",IF(I113=3,"",IF(OR(M113="SI",N113="SI",O113="SI"),"SI","NO"))))</f>
        <v/>
      </c>
      <c r="W113" s="7" t="str">
        <f>IF(ISBLANK('ÁREA MEJORA COMPETENCIAL'!R113),"",IF(OR(I113=3,V113="SI",R113="SI",S113="SI"),"SI","NO"))</f>
        <v/>
      </c>
      <c r="X113" s="9"/>
      <c r="Y113" s="6"/>
      <c r="Z113" s="6"/>
      <c r="AA113" s="6"/>
      <c r="AB113" s="6"/>
      <c r="AC113" s="6"/>
      <c r="AD113" s="6"/>
      <c r="AE113" s="6"/>
      <c r="AF113" s="6"/>
      <c r="AG113" s="6"/>
      <c r="AH113" s="6"/>
      <c r="AI113" s="464"/>
    </row>
    <row r="114" spans="1:36" s="99" customFormat="1" ht="18" customHeight="1" x14ac:dyDescent="0.3">
      <c r="A114" s="355" t="str">
        <f>IF(ISBLANK('ÁREA MEJORA COMPETENCIAL'!A114),"",'ÁREA MEJORA COMPETENCIAL'!A114:B114)</f>
        <v/>
      </c>
      <c r="B114" s="356"/>
      <c r="C114" s="181" t="str">
        <f>IF(ISBLANK('ÁREA MEJORA COMPETENCIAL'!C114),"",'ÁREA MEJORA COMPETENCIAL'!C114)</f>
        <v/>
      </c>
      <c r="D114" s="16" t="str">
        <f>IF(ISBLANK('ÁREA MEJORA COMPETENCIAL'!D114),"",'ÁREA MEJORA COMPETENCIAL'!D114)</f>
        <v/>
      </c>
      <c r="E114" s="76"/>
      <c r="F114" s="7" t="str">
        <f>IF(ISBLANK('ÁREA MEJORA COMPETENCIAL'!R114),"",IF('ÁREA MEJORA COMPETENCIAL'!CQ114="","",IF('ÁREA MEJORA COMPETENCIAL'!CQ114&gt;=0,"SI","NO")))</f>
        <v/>
      </c>
      <c r="G114" s="7" t="str">
        <f>IF(ISBLANK('ÁREA MEJORA COMPETENCIAL'!R114),"",IF('ÁREA MEJORA COMPETENCIAL'!CQ114="","",IF('ÁREA ACOMPAÑAMIENTO INT TÉC'!W114&gt;=0,"SI","NO")))</f>
        <v/>
      </c>
      <c r="H114" s="7" t="str">
        <f>IF(ISBLANK('ÁREA MEJORA COMPETENCIAL'!R114),"",IF('ÁREA MEJORA COMPETENCIAL'!CQ114="","",IF('ÁREA COMPLEMENTARIA'!BW114&gt;=0,"SI","NO")))</f>
        <v/>
      </c>
      <c r="I114" s="7" t="str">
        <f>IF('ÁREA MEJORA COMPETENCIAL'!CQ114="","",IF(ISBLANK('ÁREA MEJORA COMPETENCIAL'!R114),"",COUNTIF(F114:H114,"SI")))</f>
        <v/>
      </c>
      <c r="J114" s="7" t="str">
        <f>IF(ISBLANK('ÁREA MEJORA COMPETENCIAL'!R114),"",SUM('ÁREA MEJORA COMPETENCIAL'!CP114,'ÁREA ACOMPAÑAMIENTO INT TÉC'!V114,'ÁREA COMPLEMENTARIA'!BV114))</f>
        <v/>
      </c>
      <c r="K114" s="173" t="str">
        <f>IF(ISBLANK('ÁREA MEJORA COMPETENCIAL'!R114),"",(IF(T114=12,12,IF(T114=24,24,))))</f>
        <v/>
      </c>
      <c r="L114" s="174" t="str">
        <f>IF(ISBLANK('ÁREA MEJORA COMPETENCIAL'!R114),"",IF('ÁREA MEJORA COMPETENCIAL'!CO114="",(J114/K114),I114/3))</f>
        <v/>
      </c>
      <c r="M114" s="174" t="str">
        <f>IF(ISBLANK('ÁREA MEJORA COMPETENCIAL'!R114),"",IF('ÁREA MEJORA COMPETENCIAL'!CO114="","",(IF(AND(F114="NO",'ÁREA MEJORA COMPETENCIAL'!CR114&gt;=75%,'ÁREA ACOMPAÑAMIENTO INT TÉC'!X114&gt;=75%,'ÁREA COMPLEMENTARIA'!BX114&gt;=75%),"SI","NO"))))</f>
        <v/>
      </c>
      <c r="N114" s="174" t="str">
        <f>IF(ISBLANK('ÁREA MEJORA COMPETENCIAL'!R114),"",IF('ÁREA ACOMPAÑAMIENTO INT TÉC'!U114="","",(IF(AND(G114="NO",'ÁREA ACOMPAÑAMIENTO INT TÉC'!X114&gt;=75%,'ÁREA MEJORA COMPETENCIAL'!CR114&gt;=75%,'ÁREA COMPLEMENTARIA'!BX114&gt;=75%),"SI","NO"))))</f>
        <v/>
      </c>
      <c r="O114" s="174" t="str">
        <f>IF(ISBLANK('ÁREA MEJORA COMPETENCIAL'!R114),"",IF('ÁREA COMPLEMENTARIA'!BU114="","",(IF(AND(H114="NO",'ÁREA COMPLEMENTARIA'!BX114&gt;=75%,'ÁREA MEJORA COMPETENCIAL'!CR114&gt;=75%,'ÁREA ACOMPAÑAMIENTO INT TÉC'!X114&gt;=75%),"SI","NO"))))</f>
        <v/>
      </c>
      <c r="P114" s="7" t="str">
        <f t="shared" si="6"/>
        <v/>
      </c>
      <c r="Q114" s="7" t="str">
        <f t="shared" si="7"/>
        <v/>
      </c>
      <c r="R114" s="7" t="str">
        <f t="shared" si="8"/>
        <v/>
      </c>
      <c r="S114" s="7" t="str">
        <f t="shared" si="9"/>
        <v/>
      </c>
      <c r="T114" s="175" t="str">
        <f>IF(ISBLANK('ÁREA MEJORA COMPETENCIAL'!R114),"",(IF('ÁREA MEJORA COMPETENCIAL'!X114=1,12,IF('ÁREA MEJORA COMPETENCIAL'!X114=2,24))))</f>
        <v/>
      </c>
      <c r="U114" s="173" t="str">
        <f>IF(ISBLANK('ÁREA MEJORA COMPETENCIAL'!R114),"",SUM('ÁREA MEJORA COMPETENCIAL'!CO114,'ÁREA ACOMPAÑAMIENTO INT TÉC'!U114,'ÁREA COMPLEMENTARIA'!BU114))</f>
        <v/>
      </c>
      <c r="V114" s="216" t="str">
        <f>IF(ISBLANK('ÁREA MEJORA COMPETENCIAL'!R114),"",IF('ÁREA COMPLEMENTARIA'!BU114="","NO PROCEDE",IF(I114=3,"",IF(OR(M114="SI",N114="SI",O114="SI"),"SI","NO"))))</f>
        <v/>
      </c>
      <c r="W114" s="7" t="str">
        <f>IF(ISBLANK('ÁREA MEJORA COMPETENCIAL'!R114),"",IF(OR(I114=3,V114="SI",R114="SI",S114="SI"),"SI","NO"))</f>
        <v/>
      </c>
      <c r="X114" s="9"/>
      <c r="Y114" s="6"/>
      <c r="Z114" s="6"/>
      <c r="AA114" s="6"/>
      <c r="AB114" s="6"/>
      <c r="AC114" s="6"/>
      <c r="AD114" s="6"/>
      <c r="AE114" s="6"/>
      <c r="AF114" s="6"/>
      <c r="AG114" s="6"/>
      <c r="AH114" s="6"/>
      <c r="AI114" s="464"/>
    </row>
    <row r="115" spans="1:36" s="99" customFormat="1" ht="18" customHeight="1" x14ac:dyDescent="0.3">
      <c r="A115" s="355" t="str">
        <f>IF(ISBLANK('ÁREA MEJORA COMPETENCIAL'!A115),"",'ÁREA MEJORA COMPETENCIAL'!A115:B115)</f>
        <v/>
      </c>
      <c r="B115" s="356"/>
      <c r="C115" s="181" t="str">
        <f>IF(ISBLANK('ÁREA MEJORA COMPETENCIAL'!C115),"",'ÁREA MEJORA COMPETENCIAL'!C115)</f>
        <v/>
      </c>
      <c r="D115" s="16" t="str">
        <f>IF(ISBLANK('ÁREA MEJORA COMPETENCIAL'!D115),"",'ÁREA MEJORA COMPETENCIAL'!D115)</f>
        <v/>
      </c>
      <c r="E115" s="76"/>
      <c r="F115" s="7" t="str">
        <f>IF(ISBLANK('ÁREA MEJORA COMPETENCIAL'!R115),"",IF('ÁREA MEJORA COMPETENCIAL'!CQ115="","",IF('ÁREA MEJORA COMPETENCIAL'!CQ115&gt;=0,"SI","NO")))</f>
        <v/>
      </c>
      <c r="G115" s="7" t="str">
        <f>IF(ISBLANK('ÁREA MEJORA COMPETENCIAL'!R115),"",IF('ÁREA MEJORA COMPETENCIAL'!CQ115="","",IF('ÁREA ACOMPAÑAMIENTO INT TÉC'!W115&gt;=0,"SI","NO")))</f>
        <v/>
      </c>
      <c r="H115" s="7" t="str">
        <f>IF(ISBLANK('ÁREA MEJORA COMPETENCIAL'!R115),"",IF('ÁREA MEJORA COMPETENCIAL'!CQ115="","",IF('ÁREA COMPLEMENTARIA'!BW115&gt;=0,"SI","NO")))</f>
        <v/>
      </c>
      <c r="I115" s="7" t="str">
        <f>IF('ÁREA MEJORA COMPETENCIAL'!CQ115="","",IF(ISBLANK('ÁREA MEJORA COMPETENCIAL'!R115),"",COUNTIF(F115:H115,"SI")))</f>
        <v/>
      </c>
      <c r="J115" s="7" t="str">
        <f>IF(ISBLANK('ÁREA MEJORA COMPETENCIAL'!R115),"",SUM('ÁREA MEJORA COMPETENCIAL'!CP115,'ÁREA ACOMPAÑAMIENTO INT TÉC'!V115,'ÁREA COMPLEMENTARIA'!BV115))</f>
        <v/>
      </c>
      <c r="K115" s="173" t="str">
        <f>IF(ISBLANK('ÁREA MEJORA COMPETENCIAL'!R115),"",(IF(T115=12,12,IF(T115=24,24,))))</f>
        <v/>
      </c>
      <c r="L115" s="174" t="str">
        <f>IF(ISBLANK('ÁREA MEJORA COMPETENCIAL'!R115),"",IF('ÁREA MEJORA COMPETENCIAL'!CO115="",(J115/K115),I115/3))</f>
        <v/>
      </c>
      <c r="M115" s="174" t="str">
        <f>IF(ISBLANK('ÁREA MEJORA COMPETENCIAL'!R115),"",IF('ÁREA MEJORA COMPETENCIAL'!CO115="","",(IF(AND(F115="NO",'ÁREA MEJORA COMPETENCIAL'!CR115&gt;=75%,'ÁREA ACOMPAÑAMIENTO INT TÉC'!X115&gt;=75%,'ÁREA COMPLEMENTARIA'!BX115&gt;=75%),"SI","NO"))))</f>
        <v/>
      </c>
      <c r="N115" s="174" t="str">
        <f>IF(ISBLANK('ÁREA MEJORA COMPETENCIAL'!R115),"",IF('ÁREA ACOMPAÑAMIENTO INT TÉC'!U115="","",(IF(AND(G115="NO",'ÁREA ACOMPAÑAMIENTO INT TÉC'!X115&gt;=75%,'ÁREA MEJORA COMPETENCIAL'!CR115&gt;=75%,'ÁREA COMPLEMENTARIA'!BX115&gt;=75%),"SI","NO"))))</f>
        <v/>
      </c>
      <c r="O115" s="174" t="str">
        <f>IF(ISBLANK('ÁREA MEJORA COMPETENCIAL'!R115),"",IF('ÁREA COMPLEMENTARIA'!BU115="","",(IF(AND(H115="NO",'ÁREA COMPLEMENTARIA'!BX115&gt;=75%,'ÁREA MEJORA COMPETENCIAL'!CR115&gt;=75%,'ÁREA ACOMPAÑAMIENTO INT TÉC'!X115&gt;=75%),"SI","NO"))))</f>
        <v/>
      </c>
      <c r="P115" s="7" t="str">
        <f t="shared" si="6"/>
        <v/>
      </c>
      <c r="Q115" s="7" t="str">
        <f t="shared" si="7"/>
        <v/>
      </c>
      <c r="R115" s="7" t="str">
        <f t="shared" si="8"/>
        <v/>
      </c>
      <c r="S115" s="7" t="str">
        <f t="shared" si="9"/>
        <v/>
      </c>
      <c r="T115" s="175" t="str">
        <f>IF(ISBLANK('ÁREA MEJORA COMPETENCIAL'!R115),"",(IF('ÁREA MEJORA COMPETENCIAL'!X115=1,12,IF('ÁREA MEJORA COMPETENCIAL'!X115=2,24))))</f>
        <v/>
      </c>
      <c r="U115" s="173" t="str">
        <f>IF(ISBLANK('ÁREA MEJORA COMPETENCIAL'!R115),"",SUM('ÁREA MEJORA COMPETENCIAL'!CO115,'ÁREA ACOMPAÑAMIENTO INT TÉC'!U115,'ÁREA COMPLEMENTARIA'!BU115))</f>
        <v/>
      </c>
      <c r="V115" s="216" t="str">
        <f>IF(ISBLANK('ÁREA MEJORA COMPETENCIAL'!R115),"",IF('ÁREA COMPLEMENTARIA'!BU115="","NO PROCEDE",IF(I115=3,"",IF(OR(M115="SI",N115="SI",O115="SI"),"SI","NO"))))</f>
        <v/>
      </c>
      <c r="W115" s="7" t="str">
        <f>IF(ISBLANK('ÁREA MEJORA COMPETENCIAL'!R115),"",IF(OR(I115=3,V115="SI",R115="SI",S115="SI"),"SI","NO"))</f>
        <v/>
      </c>
      <c r="X115" s="9"/>
      <c r="Y115" s="6"/>
      <c r="Z115" s="6"/>
      <c r="AA115" s="6"/>
      <c r="AB115" s="6"/>
      <c r="AC115" s="6"/>
      <c r="AD115" s="6"/>
      <c r="AE115" s="6"/>
      <c r="AF115" s="6"/>
      <c r="AG115" s="6"/>
      <c r="AH115" s="6"/>
      <c r="AI115" s="464"/>
    </row>
    <row r="116" spans="1:36" s="99" customFormat="1" ht="18" customHeight="1" x14ac:dyDescent="0.3">
      <c r="A116" s="355" t="str">
        <f>IF(ISBLANK('ÁREA MEJORA COMPETENCIAL'!A116),"",'ÁREA MEJORA COMPETENCIAL'!A116:B116)</f>
        <v/>
      </c>
      <c r="B116" s="356"/>
      <c r="C116" s="181" t="str">
        <f>IF(ISBLANK('ÁREA MEJORA COMPETENCIAL'!C116),"",'ÁREA MEJORA COMPETENCIAL'!C116)</f>
        <v/>
      </c>
      <c r="D116" s="16" t="str">
        <f>IF(ISBLANK('ÁREA MEJORA COMPETENCIAL'!D116),"",'ÁREA MEJORA COMPETENCIAL'!D116)</f>
        <v/>
      </c>
      <c r="E116" s="76"/>
      <c r="F116" s="7" t="str">
        <f>IF(ISBLANK('ÁREA MEJORA COMPETENCIAL'!R116),"",IF('ÁREA MEJORA COMPETENCIAL'!CQ116="","",IF('ÁREA MEJORA COMPETENCIAL'!CQ116&gt;=0,"SI","NO")))</f>
        <v/>
      </c>
      <c r="G116" s="7" t="str">
        <f>IF(ISBLANK('ÁREA MEJORA COMPETENCIAL'!R116),"",IF('ÁREA MEJORA COMPETENCIAL'!CQ116="","",IF('ÁREA ACOMPAÑAMIENTO INT TÉC'!W116&gt;=0,"SI","NO")))</f>
        <v/>
      </c>
      <c r="H116" s="7" t="str">
        <f>IF(ISBLANK('ÁREA MEJORA COMPETENCIAL'!R116),"",IF('ÁREA MEJORA COMPETENCIAL'!CQ116="","",IF('ÁREA COMPLEMENTARIA'!BW116&gt;=0,"SI","NO")))</f>
        <v/>
      </c>
      <c r="I116" s="7" t="str">
        <f>IF('ÁREA MEJORA COMPETENCIAL'!CQ116="","",IF(ISBLANK('ÁREA MEJORA COMPETENCIAL'!R116),"",COUNTIF(F116:H116,"SI")))</f>
        <v/>
      </c>
      <c r="J116" s="7" t="str">
        <f>IF(ISBLANK('ÁREA MEJORA COMPETENCIAL'!R116),"",SUM('ÁREA MEJORA COMPETENCIAL'!CP116,'ÁREA ACOMPAÑAMIENTO INT TÉC'!V116,'ÁREA COMPLEMENTARIA'!BV116))</f>
        <v/>
      </c>
      <c r="K116" s="173" t="str">
        <f>IF(ISBLANK('ÁREA MEJORA COMPETENCIAL'!R116),"",(IF(T116=12,12,IF(T116=24,24,))))</f>
        <v/>
      </c>
      <c r="L116" s="174" t="str">
        <f>IF(ISBLANK('ÁREA MEJORA COMPETENCIAL'!R116),"",IF('ÁREA MEJORA COMPETENCIAL'!CO116="",(J116/K116),I116/3))</f>
        <v/>
      </c>
      <c r="M116" s="174" t="str">
        <f>IF(ISBLANK('ÁREA MEJORA COMPETENCIAL'!R116),"",IF('ÁREA MEJORA COMPETENCIAL'!CO116="","",(IF(AND(F116="NO",'ÁREA MEJORA COMPETENCIAL'!CR116&gt;=75%,'ÁREA ACOMPAÑAMIENTO INT TÉC'!X116&gt;=75%,'ÁREA COMPLEMENTARIA'!BX116&gt;=75%),"SI","NO"))))</f>
        <v/>
      </c>
      <c r="N116" s="174" t="str">
        <f>IF(ISBLANK('ÁREA MEJORA COMPETENCIAL'!R116),"",IF('ÁREA ACOMPAÑAMIENTO INT TÉC'!U116="","",(IF(AND(G116="NO",'ÁREA ACOMPAÑAMIENTO INT TÉC'!X116&gt;=75%,'ÁREA MEJORA COMPETENCIAL'!CR116&gt;=75%,'ÁREA COMPLEMENTARIA'!BX116&gt;=75%),"SI","NO"))))</f>
        <v/>
      </c>
      <c r="O116" s="174" t="str">
        <f>IF(ISBLANK('ÁREA MEJORA COMPETENCIAL'!R116),"",IF('ÁREA COMPLEMENTARIA'!BU116="","",(IF(AND(H116="NO",'ÁREA COMPLEMENTARIA'!BX116&gt;=75%,'ÁREA MEJORA COMPETENCIAL'!CR116&gt;=75%,'ÁREA ACOMPAÑAMIENTO INT TÉC'!X116&gt;=75%),"SI","NO"))))</f>
        <v/>
      </c>
      <c r="P116" s="7" t="str">
        <f t="shared" si="6"/>
        <v/>
      </c>
      <c r="Q116" s="7" t="str">
        <f t="shared" si="7"/>
        <v/>
      </c>
      <c r="R116" s="7" t="str">
        <f t="shared" si="8"/>
        <v/>
      </c>
      <c r="S116" s="7" t="str">
        <f t="shared" si="9"/>
        <v/>
      </c>
      <c r="T116" s="175" t="str">
        <f>IF(ISBLANK('ÁREA MEJORA COMPETENCIAL'!R116),"",(IF('ÁREA MEJORA COMPETENCIAL'!X116=1,12,IF('ÁREA MEJORA COMPETENCIAL'!X116=2,24))))</f>
        <v/>
      </c>
      <c r="U116" s="173" t="str">
        <f>IF(ISBLANK('ÁREA MEJORA COMPETENCIAL'!R116),"",SUM('ÁREA MEJORA COMPETENCIAL'!CO116,'ÁREA ACOMPAÑAMIENTO INT TÉC'!U116,'ÁREA COMPLEMENTARIA'!BU116))</f>
        <v/>
      </c>
      <c r="V116" s="216" t="str">
        <f>IF(ISBLANK('ÁREA MEJORA COMPETENCIAL'!R116),"",IF('ÁREA COMPLEMENTARIA'!BU116="","NO PROCEDE",IF(I116=3,"",IF(OR(M116="SI",N116="SI",O116="SI"),"SI","NO"))))</f>
        <v/>
      </c>
      <c r="W116" s="7" t="str">
        <f>IF(ISBLANK('ÁREA MEJORA COMPETENCIAL'!R116),"",IF(OR(I116=3,V116="SI",R116="SI",S116="SI"),"SI","NO"))</f>
        <v/>
      </c>
      <c r="X116" s="9"/>
      <c r="Y116" s="6"/>
      <c r="Z116" s="6"/>
      <c r="AA116" s="6"/>
      <c r="AB116" s="6"/>
      <c r="AC116" s="6"/>
      <c r="AD116" s="6"/>
      <c r="AE116" s="6"/>
      <c r="AF116" s="6"/>
      <c r="AG116" s="6"/>
      <c r="AH116" s="6"/>
      <c r="AI116" s="464"/>
    </row>
    <row r="117" spans="1:36" s="99" customFormat="1" ht="18" customHeight="1" x14ac:dyDescent="0.3">
      <c r="A117" s="355" t="str">
        <f>IF(ISBLANK('ÁREA MEJORA COMPETENCIAL'!A117),"",'ÁREA MEJORA COMPETENCIAL'!A117:B117)</f>
        <v/>
      </c>
      <c r="B117" s="356"/>
      <c r="C117" s="181" t="str">
        <f>IF(ISBLANK('ÁREA MEJORA COMPETENCIAL'!C117),"",'ÁREA MEJORA COMPETENCIAL'!C117)</f>
        <v/>
      </c>
      <c r="D117" s="16" t="str">
        <f>IF(ISBLANK('ÁREA MEJORA COMPETENCIAL'!D117),"",'ÁREA MEJORA COMPETENCIAL'!D117)</f>
        <v/>
      </c>
      <c r="E117" s="76"/>
      <c r="F117" s="7" t="str">
        <f>IF(ISBLANK('ÁREA MEJORA COMPETENCIAL'!R117),"",IF('ÁREA MEJORA COMPETENCIAL'!CQ117="","",IF('ÁREA MEJORA COMPETENCIAL'!CQ117&gt;=0,"SI","NO")))</f>
        <v/>
      </c>
      <c r="G117" s="7" t="str">
        <f>IF(ISBLANK('ÁREA MEJORA COMPETENCIAL'!R117),"",IF('ÁREA MEJORA COMPETENCIAL'!CQ117="","",IF('ÁREA ACOMPAÑAMIENTO INT TÉC'!W117&gt;=0,"SI","NO")))</f>
        <v/>
      </c>
      <c r="H117" s="7" t="str">
        <f>IF(ISBLANK('ÁREA MEJORA COMPETENCIAL'!R117),"",IF('ÁREA MEJORA COMPETENCIAL'!CQ117="","",IF('ÁREA COMPLEMENTARIA'!BW117&gt;=0,"SI","NO")))</f>
        <v/>
      </c>
      <c r="I117" s="7" t="str">
        <f>IF('ÁREA MEJORA COMPETENCIAL'!CQ117="","",IF(ISBLANK('ÁREA MEJORA COMPETENCIAL'!R117),"",COUNTIF(F117:H117,"SI")))</f>
        <v/>
      </c>
      <c r="J117" s="7" t="str">
        <f>IF(ISBLANK('ÁREA MEJORA COMPETENCIAL'!R117),"",SUM('ÁREA MEJORA COMPETENCIAL'!CP117,'ÁREA ACOMPAÑAMIENTO INT TÉC'!V117,'ÁREA COMPLEMENTARIA'!BV117))</f>
        <v/>
      </c>
      <c r="K117" s="173" t="str">
        <f>IF(ISBLANK('ÁREA MEJORA COMPETENCIAL'!R117),"",(IF(T117=12,12,IF(T117=24,24,))))</f>
        <v/>
      </c>
      <c r="L117" s="174" t="str">
        <f>IF(ISBLANK('ÁREA MEJORA COMPETENCIAL'!R117),"",IF('ÁREA MEJORA COMPETENCIAL'!CO117="",(J117/K117),I117/3))</f>
        <v/>
      </c>
      <c r="M117" s="174" t="str">
        <f>IF(ISBLANK('ÁREA MEJORA COMPETENCIAL'!R117),"",IF('ÁREA MEJORA COMPETENCIAL'!CO117="","",(IF(AND(F117="NO",'ÁREA MEJORA COMPETENCIAL'!CR117&gt;=75%,'ÁREA ACOMPAÑAMIENTO INT TÉC'!X117&gt;=75%,'ÁREA COMPLEMENTARIA'!BX117&gt;=75%),"SI","NO"))))</f>
        <v/>
      </c>
      <c r="N117" s="174" t="str">
        <f>IF(ISBLANK('ÁREA MEJORA COMPETENCIAL'!R117),"",IF('ÁREA ACOMPAÑAMIENTO INT TÉC'!U117="","",(IF(AND(G117="NO",'ÁREA ACOMPAÑAMIENTO INT TÉC'!X117&gt;=75%,'ÁREA MEJORA COMPETENCIAL'!CR117&gt;=75%,'ÁREA COMPLEMENTARIA'!BX117&gt;=75%),"SI","NO"))))</f>
        <v/>
      </c>
      <c r="O117" s="174" t="str">
        <f>IF(ISBLANK('ÁREA MEJORA COMPETENCIAL'!R117),"",IF('ÁREA COMPLEMENTARIA'!BU117="","",(IF(AND(H117="NO",'ÁREA COMPLEMENTARIA'!BX117&gt;=75%,'ÁREA MEJORA COMPETENCIAL'!CR117&gt;=75%,'ÁREA ACOMPAÑAMIENTO INT TÉC'!X117&gt;=75%),"SI","NO"))))</f>
        <v/>
      </c>
      <c r="P117" s="7" t="str">
        <f t="shared" si="6"/>
        <v/>
      </c>
      <c r="Q117" s="7" t="str">
        <f t="shared" si="7"/>
        <v/>
      </c>
      <c r="R117" s="7" t="str">
        <f t="shared" si="8"/>
        <v/>
      </c>
      <c r="S117" s="7" t="str">
        <f t="shared" si="9"/>
        <v/>
      </c>
      <c r="T117" s="175" t="str">
        <f>IF(ISBLANK('ÁREA MEJORA COMPETENCIAL'!R117),"",(IF('ÁREA MEJORA COMPETENCIAL'!X117=1,12,IF('ÁREA MEJORA COMPETENCIAL'!X117=2,24))))</f>
        <v/>
      </c>
      <c r="U117" s="173" t="str">
        <f>IF(ISBLANK('ÁREA MEJORA COMPETENCIAL'!R117),"",SUM('ÁREA MEJORA COMPETENCIAL'!CO117,'ÁREA ACOMPAÑAMIENTO INT TÉC'!U117,'ÁREA COMPLEMENTARIA'!BU117))</f>
        <v/>
      </c>
      <c r="V117" s="216" t="str">
        <f>IF(ISBLANK('ÁREA MEJORA COMPETENCIAL'!R117),"",IF('ÁREA COMPLEMENTARIA'!BU117="","NO PROCEDE",IF(I117=3,"",IF(OR(M117="SI",N117="SI",O117="SI"),"SI","NO"))))</f>
        <v/>
      </c>
      <c r="W117" s="7" t="str">
        <f>IF(ISBLANK('ÁREA MEJORA COMPETENCIAL'!R117),"",IF(OR(I117=3,V117="SI",R117="SI",S117="SI"),"SI","NO"))</f>
        <v/>
      </c>
      <c r="X117" s="9"/>
      <c r="Y117" s="6"/>
      <c r="Z117" s="6"/>
      <c r="AA117" s="6"/>
      <c r="AB117" s="6"/>
      <c r="AC117" s="6"/>
      <c r="AD117" s="6"/>
      <c r="AE117" s="6"/>
      <c r="AF117" s="6"/>
      <c r="AG117" s="6"/>
      <c r="AH117" s="6"/>
      <c r="AI117" s="464"/>
    </row>
    <row r="118" spans="1:36" s="99" customFormat="1" ht="18" customHeight="1" x14ac:dyDescent="0.3">
      <c r="A118" s="355" t="str">
        <f>IF(ISBLANK('ÁREA MEJORA COMPETENCIAL'!A118),"",'ÁREA MEJORA COMPETENCIAL'!A118:B118)</f>
        <v/>
      </c>
      <c r="B118" s="356"/>
      <c r="C118" s="181" t="str">
        <f>IF(ISBLANK('ÁREA MEJORA COMPETENCIAL'!C118),"",'ÁREA MEJORA COMPETENCIAL'!C118)</f>
        <v/>
      </c>
      <c r="D118" s="16" t="str">
        <f>IF(ISBLANK('ÁREA MEJORA COMPETENCIAL'!D118),"",'ÁREA MEJORA COMPETENCIAL'!D118)</f>
        <v/>
      </c>
      <c r="E118" s="76"/>
      <c r="F118" s="7" t="str">
        <f>IF(ISBLANK('ÁREA MEJORA COMPETENCIAL'!R118),"",IF('ÁREA MEJORA COMPETENCIAL'!CQ118="","",IF('ÁREA MEJORA COMPETENCIAL'!CQ118&gt;=0,"SI","NO")))</f>
        <v/>
      </c>
      <c r="G118" s="7" t="str">
        <f>IF(ISBLANK('ÁREA MEJORA COMPETENCIAL'!R118),"",IF('ÁREA MEJORA COMPETENCIAL'!CQ118="","",IF('ÁREA ACOMPAÑAMIENTO INT TÉC'!W118&gt;=0,"SI","NO")))</f>
        <v/>
      </c>
      <c r="H118" s="7" t="str">
        <f>IF(ISBLANK('ÁREA MEJORA COMPETENCIAL'!R118),"",IF('ÁREA MEJORA COMPETENCIAL'!CQ118="","",IF('ÁREA COMPLEMENTARIA'!BW118&gt;=0,"SI","NO")))</f>
        <v/>
      </c>
      <c r="I118" s="7" t="str">
        <f>IF('ÁREA MEJORA COMPETENCIAL'!CQ118="","",IF(ISBLANK('ÁREA MEJORA COMPETENCIAL'!R118),"",COUNTIF(F118:H118,"SI")))</f>
        <v/>
      </c>
      <c r="J118" s="7" t="str">
        <f>IF(ISBLANK('ÁREA MEJORA COMPETENCIAL'!R118),"",SUM('ÁREA MEJORA COMPETENCIAL'!CP118,'ÁREA ACOMPAÑAMIENTO INT TÉC'!V118,'ÁREA COMPLEMENTARIA'!BV118))</f>
        <v/>
      </c>
      <c r="K118" s="173" t="str">
        <f>IF(ISBLANK('ÁREA MEJORA COMPETENCIAL'!R118),"",(IF(T118=12,12,IF(T118=24,24,))))</f>
        <v/>
      </c>
      <c r="L118" s="174" t="str">
        <f>IF(ISBLANK('ÁREA MEJORA COMPETENCIAL'!R118),"",IF('ÁREA MEJORA COMPETENCIAL'!CO118="",(J118/K118),I118/3))</f>
        <v/>
      </c>
      <c r="M118" s="174" t="str">
        <f>IF(ISBLANK('ÁREA MEJORA COMPETENCIAL'!R118),"",IF('ÁREA MEJORA COMPETENCIAL'!CO118="","",(IF(AND(F118="NO",'ÁREA MEJORA COMPETENCIAL'!CR118&gt;=75%,'ÁREA ACOMPAÑAMIENTO INT TÉC'!X118&gt;=75%,'ÁREA COMPLEMENTARIA'!BX118&gt;=75%),"SI","NO"))))</f>
        <v/>
      </c>
      <c r="N118" s="174" t="str">
        <f>IF(ISBLANK('ÁREA MEJORA COMPETENCIAL'!R118),"",IF('ÁREA ACOMPAÑAMIENTO INT TÉC'!U118="","",(IF(AND(G118="NO",'ÁREA ACOMPAÑAMIENTO INT TÉC'!X118&gt;=75%,'ÁREA MEJORA COMPETENCIAL'!CR118&gt;=75%,'ÁREA COMPLEMENTARIA'!BX118&gt;=75%),"SI","NO"))))</f>
        <v/>
      </c>
      <c r="O118" s="174" t="str">
        <f>IF(ISBLANK('ÁREA MEJORA COMPETENCIAL'!R118),"",IF('ÁREA COMPLEMENTARIA'!BU118="","",(IF(AND(H118="NO",'ÁREA COMPLEMENTARIA'!BX118&gt;=75%,'ÁREA MEJORA COMPETENCIAL'!CR118&gt;=75%,'ÁREA ACOMPAÑAMIENTO INT TÉC'!X118&gt;=75%),"SI","NO"))))</f>
        <v/>
      </c>
      <c r="P118" s="7" t="str">
        <f t="shared" si="6"/>
        <v/>
      </c>
      <c r="Q118" s="7" t="str">
        <f t="shared" si="7"/>
        <v/>
      </c>
      <c r="R118" s="7" t="str">
        <f t="shared" si="8"/>
        <v/>
      </c>
      <c r="S118" s="7" t="str">
        <f t="shared" si="9"/>
        <v/>
      </c>
      <c r="T118" s="175" t="str">
        <f>IF(ISBLANK('ÁREA MEJORA COMPETENCIAL'!R118),"",(IF('ÁREA MEJORA COMPETENCIAL'!X118=1,12,IF('ÁREA MEJORA COMPETENCIAL'!X118=2,24))))</f>
        <v/>
      </c>
      <c r="U118" s="173" t="str">
        <f>IF(ISBLANK('ÁREA MEJORA COMPETENCIAL'!R118),"",SUM('ÁREA MEJORA COMPETENCIAL'!CO118,'ÁREA ACOMPAÑAMIENTO INT TÉC'!U118,'ÁREA COMPLEMENTARIA'!BU118))</f>
        <v/>
      </c>
      <c r="V118" s="216" t="str">
        <f>IF(ISBLANK('ÁREA MEJORA COMPETENCIAL'!R118),"",IF('ÁREA COMPLEMENTARIA'!BU118="","NO PROCEDE",IF(I118=3,"",IF(OR(M118="SI",N118="SI",O118="SI"),"SI","NO"))))</f>
        <v/>
      </c>
      <c r="W118" s="7" t="str">
        <f>IF(ISBLANK('ÁREA MEJORA COMPETENCIAL'!R118),"",IF(OR(I118=3,V118="SI",R118="SI",S118="SI"),"SI","NO"))</f>
        <v/>
      </c>
      <c r="X118" s="9"/>
      <c r="Y118" s="6"/>
      <c r="Z118" s="6"/>
      <c r="AA118" s="6"/>
      <c r="AB118" s="6"/>
      <c r="AC118" s="6"/>
      <c r="AD118" s="6"/>
      <c r="AE118" s="6"/>
      <c r="AF118" s="6"/>
      <c r="AG118" s="6"/>
      <c r="AH118" s="6"/>
      <c r="AI118" s="464"/>
    </row>
    <row r="119" spans="1:36" s="99" customFormat="1" ht="18" customHeight="1" x14ac:dyDescent="0.3">
      <c r="A119" s="355" t="str">
        <f>IF(ISBLANK('ÁREA MEJORA COMPETENCIAL'!A119),"",'ÁREA MEJORA COMPETENCIAL'!A119:B119)</f>
        <v/>
      </c>
      <c r="B119" s="356"/>
      <c r="C119" s="181" t="str">
        <f>IF(ISBLANK('ÁREA MEJORA COMPETENCIAL'!C119),"",'ÁREA MEJORA COMPETENCIAL'!C119)</f>
        <v/>
      </c>
      <c r="D119" s="16" t="str">
        <f>IF(ISBLANK('ÁREA MEJORA COMPETENCIAL'!D119),"",'ÁREA MEJORA COMPETENCIAL'!D119)</f>
        <v/>
      </c>
      <c r="E119" s="76"/>
      <c r="F119" s="7" t="str">
        <f>IF(ISBLANK('ÁREA MEJORA COMPETENCIAL'!R119),"",IF('ÁREA MEJORA COMPETENCIAL'!CQ119="","",IF('ÁREA MEJORA COMPETENCIAL'!CQ119&gt;=0,"SI","NO")))</f>
        <v/>
      </c>
      <c r="G119" s="7" t="str">
        <f>IF(ISBLANK('ÁREA MEJORA COMPETENCIAL'!R119),"",IF('ÁREA MEJORA COMPETENCIAL'!CQ119="","",IF('ÁREA ACOMPAÑAMIENTO INT TÉC'!W119&gt;=0,"SI","NO")))</f>
        <v/>
      </c>
      <c r="H119" s="7" t="str">
        <f>IF(ISBLANK('ÁREA MEJORA COMPETENCIAL'!R119),"",IF('ÁREA MEJORA COMPETENCIAL'!CQ119="","",IF('ÁREA COMPLEMENTARIA'!BW119&gt;=0,"SI","NO")))</f>
        <v/>
      </c>
      <c r="I119" s="7" t="str">
        <f>IF('ÁREA MEJORA COMPETENCIAL'!CQ119="","",IF(ISBLANK('ÁREA MEJORA COMPETENCIAL'!R119),"",COUNTIF(F119:H119,"SI")))</f>
        <v/>
      </c>
      <c r="J119" s="7" t="str">
        <f>IF(ISBLANK('ÁREA MEJORA COMPETENCIAL'!R119),"",SUM('ÁREA MEJORA COMPETENCIAL'!CP119,'ÁREA ACOMPAÑAMIENTO INT TÉC'!V119,'ÁREA COMPLEMENTARIA'!BV119))</f>
        <v/>
      </c>
      <c r="K119" s="173" t="str">
        <f>IF(ISBLANK('ÁREA MEJORA COMPETENCIAL'!R119),"",(IF(T119=12,12,IF(T119=24,24,))))</f>
        <v/>
      </c>
      <c r="L119" s="174" t="str">
        <f>IF(ISBLANK('ÁREA MEJORA COMPETENCIAL'!R119),"",IF('ÁREA MEJORA COMPETENCIAL'!CO119="",(J119/K119),I119/3))</f>
        <v/>
      </c>
      <c r="M119" s="174" t="str">
        <f>IF(ISBLANK('ÁREA MEJORA COMPETENCIAL'!R119),"",IF('ÁREA MEJORA COMPETENCIAL'!CO119="","",(IF(AND(F119="NO",'ÁREA MEJORA COMPETENCIAL'!CR119&gt;=75%,'ÁREA ACOMPAÑAMIENTO INT TÉC'!X119&gt;=75%,'ÁREA COMPLEMENTARIA'!BX119&gt;=75%),"SI","NO"))))</f>
        <v/>
      </c>
      <c r="N119" s="174" t="str">
        <f>IF(ISBLANK('ÁREA MEJORA COMPETENCIAL'!R119),"",IF('ÁREA ACOMPAÑAMIENTO INT TÉC'!U119="","",(IF(AND(G119="NO",'ÁREA ACOMPAÑAMIENTO INT TÉC'!X119&gt;=75%,'ÁREA MEJORA COMPETENCIAL'!CR119&gt;=75%,'ÁREA COMPLEMENTARIA'!BX119&gt;=75%),"SI","NO"))))</f>
        <v/>
      </c>
      <c r="O119" s="174" t="str">
        <f>IF(ISBLANK('ÁREA MEJORA COMPETENCIAL'!R119),"",IF('ÁREA COMPLEMENTARIA'!BU119="","",(IF(AND(H119="NO",'ÁREA COMPLEMENTARIA'!BX119&gt;=75%,'ÁREA MEJORA COMPETENCIAL'!CR119&gt;=75%,'ÁREA ACOMPAÑAMIENTO INT TÉC'!X119&gt;=75%),"SI","NO"))))</f>
        <v/>
      </c>
      <c r="P119" s="7" t="str">
        <f t="shared" si="6"/>
        <v/>
      </c>
      <c r="Q119" s="7" t="str">
        <f t="shared" si="7"/>
        <v/>
      </c>
      <c r="R119" s="7" t="str">
        <f t="shared" si="8"/>
        <v/>
      </c>
      <c r="S119" s="7" t="str">
        <f t="shared" si="9"/>
        <v/>
      </c>
      <c r="T119" s="175" t="str">
        <f>IF(ISBLANK('ÁREA MEJORA COMPETENCIAL'!R119),"",(IF('ÁREA MEJORA COMPETENCIAL'!X119=1,12,IF('ÁREA MEJORA COMPETENCIAL'!X119=2,24))))</f>
        <v/>
      </c>
      <c r="U119" s="173" t="str">
        <f>IF(ISBLANK('ÁREA MEJORA COMPETENCIAL'!R119),"",SUM('ÁREA MEJORA COMPETENCIAL'!CO119,'ÁREA ACOMPAÑAMIENTO INT TÉC'!U119,'ÁREA COMPLEMENTARIA'!BU119))</f>
        <v/>
      </c>
      <c r="V119" s="216" t="str">
        <f>IF(ISBLANK('ÁREA MEJORA COMPETENCIAL'!R119),"",IF('ÁREA COMPLEMENTARIA'!BU119="","NO PROCEDE",IF(I119=3,"",IF(OR(M119="SI",N119="SI",O119="SI"),"SI","NO"))))</f>
        <v/>
      </c>
      <c r="W119" s="7" t="str">
        <f>IF(ISBLANK('ÁREA MEJORA COMPETENCIAL'!R119),"",IF(OR(I119=3,V119="SI",R119="SI",S119="SI"),"SI","NO"))</f>
        <v/>
      </c>
      <c r="X119" s="9"/>
      <c r="Y119" s="6"/>
      <c r="Z119" s="6"/>
      <c r="AA119" s="6"/>
      <c r="AB119" s="6"/>
      <c r="AC119" s="6"/>
      <c r="AD119" s="6"/>
      <c r="AE119" s="6"/>
      <c r="AF119" s="6"/>
      <c r="AG119" s="6"/>
      <c r="AH119" s="6"/>
      <c r="AI119" s="464"/>
    </row>
    <row r="120" spans="1:36" ht="18" customHeight="1" x14ac:dyDescent="0.3">
      <c r="A120" s="355" t="str">
        <f>IF(ISBLANK('ÁREA MEJORA COMPETENCIAL'!A120),"",'ÁREA MEJORA COMPETENCIAL'!A120:B120)</f>
        <v/>
      </c>
      <c r="B120" s="356"/>
      <c r="C120" s="181" t="str">
        <f>IF(ISBLANK('ÁREA MEJORA COMPETENCIAL'!C120),"",'ÁREA MEJORA COMPETENCIAL'!C120)</f>
        <v/>
      </c>
      <c r="D120" s="16" t="str">
        <f>IF(ISBLANK('ÁREA MEJORA COMPETENCIAL'!D120),"",'ÁREA MEJORA COMPETENCIAL'!D120)</f>
        <v/>
      </c>
      <c r="E120" s="76"/>
      <c r="F120" s="7" t="str">
        <f>IF(ISBLANK('ÁREA MEJORA COMPETENCIAL'!R120),"",IF('ÁREA MEJORA COMPETENCIAL'!CQ120="","",IF('ÁREA MEJORA COMPETENCIAL'!CQ120&gt;=0,"SI","NO")))</f>
        <v/>
      </c>
      <c r="G120" s="7" t="str">
        <f>IF(ISBLANK('ÁREA MEJORA COMPETENCIAL'!R120),"",IF('ÁREA MEJORA COMPETENCIAL'!CQ120="","",IF('ÁREA ACOMPAÑAMIENTO INT TÉC'!W120&gt;=0,"SI","NO")))</f>
        <v/>
      </c>
      <c r="H120" s="7" t="str">
        <f>IF(ISBLANK('ÁREA MEJORA COMPETENCIAL'!R120),"",IF('ÁREA MEJORA COMPETENCIAL'!CQ120="","",IF('ÁREA COMPLEMENTARIA'!BW120&gt;=0,"SI","NO")))</f>
        <v/>
      </c>
      <c r="I120" s="7" t="str">
        <f>IF('ÁREA MEJORA COMPETENCIAL'!CQ120="","",IF(ISBLANK('ÁREA MEJORA COMPETENCIAL'!R120),"",COUNTIF(F120:H120,"SI")))</f>
        <v/>
      </c>
      <c r="J120" s="7" t="str">
        <f>IF(ISBLANK('ÁREA MEJORA COMPETENCIAL'!R120),"",SUM('ÁREA MEJORA COMPETENCIAL'!CP120,'ÁREA ACOMPAÑAMIENTO INT TÉC'!V120,'ÁREA COMPLEMENTARIA'!BV120))</f>
        <v/>
      </c>
      <c r="K120" s="173" t="str">
        <f>IF(ISBLANK('ÁREA MEJORA COMPETENCIAL'!R120),"",(IF(T120=12,12,IF(T120=24,24,))))</f>
        <v/>
      </c>
      <c r="L120" s="174" t="str">
        <f>IF(ISBLANK('ÁREA MEJORA COMPETENCIAL'!R120),"",IF('ÁREA MEJORA COMPETENCIAL'!CO120="",(J120/K120),I120/3))</f>
        <v/>
      </c>
      <c r="M120" s="174" t="str">
        <f>IF(ISBLANK('ÁREA MEJORA COMPETENCIAL'!R120),"",IF('ÁREA MEJORA COMPETENCIAL'!CO120="","",(IF(AND(F120="NO",'ÁREA MEJORA COMPETENCIAL'!CR120&gt;=75%,'ÁREA ACOMPAÑAMIENTO INT TÉC'!X120&gt;=75%,'ÁREA COMPLEMENTARIA'!BX120&gt;=75%),"SI","NO"))))</f>
        <v/>
      </c>
      <c r="N120" s="174" t="str">
        <f>IF(ISBLANK('ÁREA MEJORA COMPETENCIAL'!R120),"",IF('ÁREA ACOMPAÑAMIENTO INT TÉC'!U120="","",(IF(AND(G120="NO",'ÁREA ACOMPAÑAMIENTO INT TÉC'!X120&gt;=75%,'ÁREA MEJORA COMPETENCIAL'!CR120&gt;=75%,'ÁREA COMPLEMENTARIA'!BX120&gt;=75%),"SI","NO"))))</f>
        <v/>
      </c>
      <c r="O120" s="174" t="str">
        <f>IF(ISBLANK('ÁREA MEJORA COMPETENCIAL'!R120),"",IF('ÁREA COMPLEMENTARIA'!BU120="","",(IF(AND(H120="NO",'ÁREA COMPLEMENTARIA'!BX120&gt;=75%,'ÁREA MEJORA COMPETENCIAL'!CR120&gt;=75%,'ÁREA ACOMPAÑAMIENTO INT TÉC'!X120&gt;=75%),"SI","NO"))))</f>
        <v/>
      </c>
      <c r="P120" s="7" t="str">
        <f t="shared" si="6"/>
        <v/>
      </c>
      <c r="Q120" s="7" t="str">
        <f t="shared" si="7"/>
        <v/>
      </c>
      <c r="R120" s="7" t="str">
        <f t="shared" si="8"/>
        <v/>
      </c>
      <c r="S120" s="7" t="str">
        <f t="shared" si="9"/>
        <v/>
      </c>
      <c r="T120" s="175" t="str">
        <f>IF(ISBLANK('ÁREA MEJORA COMPETENCIAL'!R120),"",(IF('ÁREA MEJORA COMPETENCIAL'!X120=1,12,IF('ÁREA MEJORA COMPETENCIAL'!X120=2,24))))</f>
        <v/>
      </c>
      <c r="U120" s="173" t="str">
        <f>IF(ISBLANK('ÁREA MEJORA COMPETENCIAL'!R120),"",SUM('ÁREA MEJORA COMPETENCIAL'!CO120,'ÁREA ACOMPAÑAMIENTO INT TÉC'!U120,'ÁREA COMPLEMENTARIA'!BU120))</f>
        <v/>
      </c>
      <c r="V120" s="216" t="str">
        <f>IF(ISBLANK('ÁREA MEJORA COMPETENCIAL'!R120),"",IF('ÁREA COMPLEMENTARIA'!BU120="","NO PROCEDE",IF(I120=3,"",IF(OR(M120="SI",N120="SI",O120="SI"),"SI","NO"))))</f>
        <v/>
      </c>
      <c r="W120" s="7" t="str">
        <f>IF(ISBLANK('ÁREA MEJORA COMPETENCIAL'!R120),"",IF(OR(I120=3,V120="SI",R120="SI",S120="SI"),"SI","NO"))</f>
        <v/>
      </c>
      <c r="X120" s="9"/>
      <c r="Y120" s="6"/>
      <c r="Z120" s="6"/>
      <c r="AA120" s="6"/>
      <c r="AB120" s="6"/>
      <c r="AC120" s="6"/>
      <c r="AD120" s="6"/>
      <c r="AE120" s="6"/>
      <c r="AF120" s="6"/>
      <c r="AG120" s="6"/>
      <c r="AH120" s="6"/>
      <c r="AI120" s="464"/>
      <c r="AJ120" s="99"/>
    </row>
    <row r="121" spans="1:36" s="99" customFormat="1" ht="18" customHeight="1" x14ac:dyDescent="0.3">
      <c r="A121" s="355" t="str">
        <f>IF(ISBLANK('ÁREA MEJORA COMPETENCIAL'!A121),"",'ÁREA MEJORA COMPETENCIAL'!A121:B121)</f>
        <v/>
      </c>
      <c r="B121" s="356"/>
      <c r="C121" s="181" t="str">
        <f>IF(ISBLANK('ÁREA MEJORA COMPETENCIAL'!C121),"",'ÁREA MEJORA COMPETENCIAL'!C121)</f>
        <v/>
      </c>
      <c r="D121" s="16" t="str">
        <f>IF(ISBLANK('ÁREA MEJORA COMPETENCIAL'!D121),"",'ÁREA MEJORA COMPETENCIAL'!D121)</f>
        <v/>
      </c>
      <c r="E121" s="76"/>
      <c r="F121" s="7" t="str">
        <f>IF(ISBLANK('ÁREA MEJORA COMPETENCIAL'!R121),"",IF('ÁREA MEJORA COMPETENCIAL'!CQ121="","",IF('ÁREA MEJORA COMPETENCIAL'!CQ121&gt;=0,"SI","NO")))</f>
        <v/>
      </c>
      <c r="G121" s="7" t="str">
        <f>IF(ISBLANK('ÁREA MEJORA COMPETENCIAL'!R121),"",IF('ÁREA MEJORA COMPETENCIAL'!CQ121="","",IF('ÁREA ACOMPAÑAMIENTO INT TÉC'!W121&gt;=0,"SI","NO")))</f>
        <v/>
      </c>
      <c r="H121" s="7" t="str">
        <f>IF(ISBLANK('ÁREA MEJORA COMPETENCIAL'!R121),"",IF('ÁREA MEJORA COMPETENCIAL'!CQ121="","",IF('ÁREA COMPLEMENTARIA'!BW121&gt;=0,"SI","NO")))</f>
        <v/>
      </c>
      <c r="I121" s="7" t="str">
        <f>IF('ÁREA MEJORA COMPETENCIAL'!CQ121="","",IF(ISBLANK('ÁREA MEJORA COMPETENCIAL'!R121),"",COUNTIF(F121:H121,"SI")))</f>
        <v/>
      </c>
      <c r="J121" s="7" t="str">
        <f>IF(ISBLANK('ÁREA MEJORA COMPETENCIAL'!R121),"",SUM('ÁREA MEJORA COMPETENCIAL'!CP121,'ÁREA ACOMPAÑAMIENTO INT TÉC'!V121,'ÁREA COMPLEMENTARIA'!BV121))</f>
        <v/>
      </c>
      <c r="K121" s="173" t="str">
        <f>IF(ISBLANK('ÁREA MEJORA COMPETENCIAL'!R121),"",(IF(T121=12,12,IF(T121=24,24,))))</f>
        <v/>
      </c>
      <c r="L121" s="174" t="str">
        <f>IF(ISBLANK('ÁREA MEJORA COMPETENCIAL'!R121),"",IF('ÁREA MEJORA COMPETENCIAL'!CO121="",(J121/K121),I121/3))</f>
        <v/>
      </c>
      <c r="M121" s="174" t="str">
        <f>IF(ISBLANK('ÁREA MEJORA COMPETENCIAL'!R121),"",IF('ÁREA MEJORA COMPETENCIAL'!CO121="","",(IF(AND(F121="NO",'ÁREA MEJORA COMPETENCIAL'!CR121&gt;=75%,'ÁREA ACOMPAÑAMIENTO INT TÉC'!X121&gt;=75%,'ÁREA COMPLEMENTARIA'!BX121&gt;=75%),"SI","NO"))))</f>
        <v/>
      </c>
      <c r="N121" s="174" t="str">
        <f>IF(ISBLANK('ÁREA MEJORA COMPETENCIAL'!R121),"",IF('ÁREA ACOMPAÑAMIENTO INT TÉC'!U121="","",(IF(AND(G121="NO",'ÁREA ACOMPAÑAMIENTO INT TÉC'!X121&gt;=75%,'ÁREA MEJORA COMPETENCIAL'!CR121&gt;=75%,'ÁREA COMPLEMENTARIA'!BX121&gt;=75%),"SI","NO"))))</f>
        <v/>
      </c>
      <c r="O121" s="174" t="str">
        <f>IF(ISBLANK('ÁREA MEJORA COMPETENCIAL'!R121),"",IF('ÁREA COMPLEMENTARIA'!BU121="","",(IF(AND(H121="NO",'ÁREA COMPLEMENTARIA'!BX121&gt;=75%,'ÁREA MEJORA COMPETENCIAL'!CR121&gt;=75%,'ÁREA ACOMPAÑAMIENTO INT TÉC'!X121&gt;=75%),"SI","NO"))))</f>
        <v/>
      </c>
      <c r="P121" s="7" t="str">
        <f t="shared" si="6"/>
        <v/>
      </c>
      <c r="Q121" s="7" t="str">
        <f t="shared" si="7"/>
        <v/>
      </c>
      <c r="R121" s="7" t="str">
        <f t="shared" si="8"/>
        <v/>
      </c>
      <c r="S121" s="7" t="str">
        <f t="shared" si="9"/>
        <v/>
      </c>
      <c r="T121" s="175" t="str">
        <f>IF(ISBLANK('ÁREA MEJORA COMPETENCIAL'!R121),"",(IF('ÁREA MEJORA COMPETENCIAL'!X121=1,12,IF('ÁREA MEJORA COMPETENCIAL'!X121=2,24))))</f>
        <v/>
      </c>
      <c r="U121" s="173" t="str">
        <f>IF(ISBLANK('ÁREA MEJORA COMPETENCIAL'!R121),"",SUM('ÁREA MEJORA COMPETENCIAL'!CO121,'ÁREA ACOMPAÑAMIENTO INT TÉC'!U121,'ÁREA COMPLEMENTARIA'!BU121))</f>
        <v/>
      </c>
      <c r="V121" s="216" t="str">
        <f>IF(ISBLANK('ÁREA MEJORA COMPETENCIAL'!R121),"",IF('ÁREA COMPLEMENTARIA'!BU121="","NO PROCEDE",IF(I121=3,"",IF(OR(M121="SI",N121="SI",O121="SI"),"SI","NO"))))</f>
        <v/>
      </c>
      <c r="W121" s="7" t="str">
        <f>IF(ISBLANK('ÁREA MEJORA COMPETENCIAL'!R121),"",IF(OR(I121=3,V121="SI",R121="SI",S121="SI"),"SI","NO"))</f>
        <v/>
      </c>
      <c r="X121" s="9"/>
      <c r="Y121" s="6"/>
      <c r="Z121" s="6"/>
      <c r="AA121" s="6"/>
      <c r="AB121" s="6"/>
      <c r="AC121" s="6"/>
      <c r="AD121" s="6"/>
      <c r="AE121" s="6"/>
      <c r="AF121" s="6"/>
      <c r="AG121" s="6"/>
      <c r="AH121" s="6"/>
      <c r="AI121" s="464"/>
    </row>
    <row r="122" spans="1:36" s="99" customFormat="1" ht="18" customHeight="1" x14ac:dyDescent="0.3">
      <c r="A122" s="355" t="str">
        <f>IF(ISBLANK('ÁREA MEJORA COMPETENCIAL'!A122),"",'ÁREA MEJORA COMPETENCIAL'!A122:B122)</f>
        <v/>
      </c>
      <c r="B122" s="356"/>
      <c r="C122" s="181" t="str">
        <f>IF(ISBLANK('ÁREA MEJORA COMPETENCIAL'!C122),"",'ÁREA MEJORA COMPETENCIAL'!C122)</f>
        <v/>
      </c>
      <c r="D122" s="16" t="str">
        <f>IF(ISBLANK('ÁREA MEJORA COMPETENCIAL'!D122),"",'ÁREA MEJORA COMPETENCIAL'!D122)</f>
        <v/>
      </c>
      <c r="E122" s="76"/>
      <c r="F122" s="7" t="str">
        <f>IF(ISBLANK('ÁREA MEJORA COMPETENCIAL'!R122),"",IF('ÁREA MEJORA COMPETENCIAL'!CQ122="","",IF('ÁREA MEJORA COMPETENCIAL'!CQ122&gt;=0,"SI","NO")))</f>
        <v/>
      </c>
      <c r="G122" s="7" t="str">
        <f>IF(ISBLANK('ÁREA MEJORA COMPETENCIAL'!R122),"",IF('ÁREA MEJORA COMPETENCIAL'!CQ122="","",IF('ÁREA ACOMPAÑAMIENTO INT TÉC'!W122&gt;=0,"SI","NO")))</f>
        <v/>
      </c>
      <c r="H122" s="7" t="str">
        <f>IF(ISBLANK('ÁREA MEJORA COMPETENCIAL'!R122),"",IF('ÁREA MEJORA COMPETENCIAL'!CQ122="","",IF('ÁREA COMPLEMENTARIA'!BW122&gt;=0,"SI","NO")))</f>
        <v/>
      </c>
      <c r="I122" s="7" t="str">
        <f>IF('ÁREA MEJORA COMPETENCIAL'!CQ122="","",IF(ISBLANK('ÁREA MEJORA COMPETENCIAL'!R122),"",COUNTIF(F122:H122,"SI")))</f>
        <v/>
      </c>
      <c r="J122" s="7" t="str">
        <f>IF(ISBLANK('ÁREA MEJORA COMPETENCIAL'!R122),"",SUM('ÁREA MEJORA COMPETENCIAL'!CP122,'ÁREA ACOMPAÑAMIENTO INT TÉC'!V122,'ÁREA COMPLEMENTARIA'!BV122))</f>
        <v/>
      </c>
      <c r="K122" s="173" t="str">
        <f>IF(ISBLANK('ÁREA MEJORA COMPETENCIAL'!R122),"",(IF(T122=12,12,IF(T122=24,24,))))</f>
        <v/>
      </c>
      <c r="L122" s="174" t="str">
        <f>IF(ISBLANK('ÁREA MEJORA COMPETENCIAL'!R122),"",IF('ÁREA MEJORA COMPETENCIAL'!CO122="",(J122/K122),I122/3))</f>
        <v/>
      </c>
      <c r="M122" s="174" t="str">
        <f>IF(ISBLANK('ÁREA MEJORA COMPETENCIAL'!R122),"",IF('ÁREA MEJORA COMPETENCIAL'!CO122="","",(IF(AND(F122="NO",'ÁREA MEJORA COMPETENCIAL'!CR122&gt;=75%,'ÁREA ACOMPAÑAMIENTO INT TÉC'!X122&gt;=75%,'ÁREA COMPLEMENTARIA'!BX122&gt;=75%),"SI","NO"))))</f>
        <v/>
      </c>
      <c r="N122" s="174" t="str">
        <f>IF(ISBLANK('ÁREA MEJORA COMPETENCIAL'!R122),"",IF('ÁREA ACOMPAÑAMIENTO INT TÉC'!U122="","",(IF(AND(G122="NO",'ÁREA ACOMPAÑAMIENTO INT TÉC'!X122&gt;=75%,'ÁREA MEJORA COMPETENCIAL'!CR122&gt;=75%,'ÁREA COMPLEMENTARIA'!BX122&gt;=75%),"SI","NO"))))</f>
        <v/>
      </c>
      <c r="O122" s="174" t="str">
        <f>IF(ISBLANK('ÁREA MEJORA COMPETENCIAL'!R122),"",IF('ÁREA COMPLEMENTARIA'!BU122="","",(IF(AND(H122="NO",'ÁREA COMPLEMENTARIA'!BX122&gt;=75%,'ÁREA MEJORA COMPETENCIAL'!CR122&gt;=75%,'ÁREA ACOMPAÑAMIENTO INT TÉC'!X122&gt;=75%),"SI","NO"))))</f>
        <v/>
      </c>
      <c r="P122" s="7" t="str">
        <f t="shared" si="6"/>
        <v/>
      </c>
      <c r="Q122" s="7" t="str">
        <f t="shared" si="7"/>
        <v/>
      </c>
      <c r="R122" s="7" t="str">
        <f t="shared" si="8"/>
        <v/>
      </c>
      <c r="S122" s="7" t="str">
        <f t="shared" si="9"/>
        <v/>
      </c>
      <c r="T122" s="175" t="str">
        <f>IF(ISBLANK('ÁREA MEJORA COMPETENCIAL'!R122),"",(IF('ÁREA MEJORA COMPETENCIAL'!X122=1,12,IF('ÁREA MEJORA COMPETENCIAL'!X122=2,24))))</f>
        <v/>
      </c>
      <c r="U122" s="173" t="str">
        <f>IF(ISBLANK('ÁREA MEJORA COMPETENCIAL'!R122),"",SUM('ÁREA MEJORA COMPETENCIAL'!CO122,'ÁREA ACOMPAÑAMIENTO INT TÉC'!U122,'ÁREA COMPLEMENTARIA'!BU122))</f>
        <v/>
      </c>
      <c r="V122" s="216" t="str">
        <f>IF(ISBLANK('ÁREA MEJORA COMPETENCIAL'!R122),"",IF('ÁREA COMPLEMENTARIA'!BU122="","NO PROCEDE",IF(I122=3,"",IF(OR(M122="SI",N122="SI",O122="SI"),"SI","NO"))))</f>
        <v/>
      </c>
      <c r="W122" s="7" t="str">
        <f>IF(ISBLANK('ÁREA MEJORA COMPETENCIAL'!R122),"",IF(OR(I122=3,V122="SI",R122="SI",S122="SI"),"SI","NO"))</f>
        <v/>
      </c>
      <c r="X122" s="9"/>
      <c r="Y122" s="6"/>
      <c r="Z122" s="6"/>
      <c r="AA122" s="6"/>
      <c r="AB122" s="6"/>
      <c r="AC122" s="6"/>
      <c r="AD122" s="6"/>
      <c r="AE122" s="6"/>
      <c r="AF122" s="6"/>
      <c r="AG122" s="6"/>
      <c r="AH122" s="6"/>
      <c r="AI122" s="464"/>
    </row>
    <row r="123" spans="1:36" s="99" customFormat="1" ht="18" customHeight="1" x14ac:dyDescent="0.3">
      <c r="A123" s="355" t="str">
        <f>IF(ISBLANK('ÁREA MEJORA COMPETENCIAL'!A123),"",'ÁREA MEJORA COMPETENCIAL'!A123:B123)</f>
        <v/>
      </c>
      <c r="B123" s="356"/>
      <c r="C123" s="181" t="str">
        <f>IF(ISBLANK('ÁREA MEJORA COMPETENCIAL'!C123),"",'ÁREA MEJORA COMPETENCIAL'!C123)</f>
        <v/>
      </c>
      <c r="D123" s="16" t="str">
        <f>IF(ISBLANK('ÁREA MEJORA COMPETENCIAL'!D123),"",'ÁREA MEJORA COMPETENCIAL'!D123)</f>
        <v/>
      </c>
      <c r="E123" s="76"/>
      <c r="F123" s="7" t="str">
        <f>IF(ISBLANK('ÁREA MEJORA COMPETENCIAL'!R123),"",IF('ÁREA MEJORA COMPETENCIAL'!CQ123="","",IF('ÁREA MEJORA COMPETENCIAL'!CQ123&gt;=0,"SI","NO")))</f>
        <v/>
      </c>
      <c r="G123" s="7" t="str">
        <f>IF(ISBLANK('ÁREA MEJORA COMPETENCIAL'!R123),"",IF('ÁREA MEJORA COMPETENCIAL'!CQ123="","",IF('ÁREA ACOMPAÑAMIENTO INT TÉC'!W123&gt;=0,"SI","NO")))</f>
        <v/>
      </c>
      <c r="H123" s="7" t="str">
        <f>IF(ISBLANK('ÁREA MEJORA COMPETENCIAL'!R123),"",IF('ÁREA MEJORA COMPETENCIAL'!CQ123="","",IF('ÁREA COMPLEMENTARIA'!BW123&gt;=0,"SI","NO")))</f>
        <v/>
      </c>
      <c r="I123" s="7" t="str">
        <f>IF('ÁREA MEJORA COMPETENCIAL'!CQ123="","",IF(ISBLANK('ÁREA MEJORA COMPETENCIAL'!R123),"",COUNTIF(F123:H123,"SI")))</f>
        <v/>
      </c>
      <c r="J123" s="7" t="str">
        <f>IF(ISBLANK('ÁREA MEJORA COMPETENCIAL'!R123),"",SUM('ÁREA MEJORA COMPETENCIAL'!CP123,'ÁREA ACOMPAÑAMIENTO INT TÉC'!V123,'ÁREA COMPLEMENTARIA'!BV123))</f>
        <v/>
      </c>
      <c r="K123" s="173" t="str">
        <f>IF(ISBLANK('ÁREA MEJORA COMPETENCIAL'!R123),"",(IF(T123=12,12,IF(T123=24,24,))))</f>
        <v/>
      </c>
      <c r="L123" s="174" t="str">
        <f>IF(ISBLANK('ÁREA MEJORA COMPETENCIAL'!R123),"",IF('ÁREA MEJORA COMPETENCIAL'!CO123="",(J123/K123),I123/3))</f>
        <v/>
      </c>
      <c r="M123" s="174" t="str">
        <f>IF(ISBLANK('ÁREA MEJORA COMPETENCIAL'!R123),"",IF('ÁREA MEJORA COMPETENCIAL'!CO123="","",(IF(AND(F123="NO",'ÁREA MEJORA COMPETENCIAL'!CR123&gt;=75%,'ÁREA ACOMPAÑAMIENTO INT TÉC'!X123&gt;=75%,'ÁREA COMPLEMENTARIA'!BX123&gt;=75%),"SI","NO"))))</f>
        <v/>
      </c>
      <c r="N123" s="174" t="str">
        <f>IF(ISBLANK('ÁREA MEJORA COMPETENCIAL'!R123),"",IF('ÁREA ACOMPAÑAMIENTO INT TÉC'!U123="","",(IF(AND(G123="NO",'ÁREA ACOMPAÑAMIENTO INT TÉC'!X123&gt;=75%,'ÁREA MEJORA COMPETENCIAL'!CR123&gt;=75%,'ÁREA COMPLEMENTARIA'!BX123&gt;=75%),"SI","NO"))))</f>
        <v/>
      </c>
      <c r="O123" s="174" t="str">
        <f>IF(ISBLANK('ÁREA MEJORA COMPETENCIAL'!R123),"",IF('ÁREA COMPLEMENTARIA'!BU123="","",(IF(AND(H123="NO",'ÁREA COMPLEMENTARIA'!BX123&gt;=75%,'ÁREA MEJORA COMPETENCIAL'!CR123&gt;=75%,'ÁREA ACOMPAÑAMIENTO INT TÉC'!X123&gt;=75%),"SI","NO"))))</f>
        <v/>
      </c>
      <c r="P123" s="7" t="str">
        <f t="shared" si="6"/>
        <v/>
      </c>
      <c r="Q123" s="7" t="str">
        <f t="shared" si="7"/>
        <v/>
      </c>
      <c r="R123" s="7" t="str">
        <f t="shared" si="8"/>
        <v/>
      </c>
      <c r="S123" s="7" t="str">
        <f t="shared" si="9"/>
        <v/>
      </c>
      <c r="T123" s="175" t="str">
        <f>IF(ISBLANK('ÁREA MEJORA COMPETENCIAL'!R123),"",(IF('ÁREA MEJORA COMPETENCIAL'!X123=1,12,IF('ÁREA MEJORA COMPETENCIAL'!X123=2,24))))</f>
        <v/>
      </c>
      <c r="U123" s="173" t="str">
        <f>IF(ISBLANK('ÁREA MEJORA COMPETENCIAL'!R123),"",SUM('ÁREA MEJORA COMPETENCIAL'!CO123,'ÁREA ACOMPAÑAMIENTO INT TÉC'!U123,'ÁREA COMPLEMENTARIA'!BU123))</f>
        <v/>
      </c>
      <c r="V123" s="216" t="str">
        <f>IF(ISBLANK('ÁREA MEJORA COMPETENCIAL'!R123),"",IF('ÁREA COMPLEMENTARIA'!BU123="","NO PROCEDE",IF(I123=3,"",IF(OR(M123="SI",N123="SI",O123="SI"),"SI","NO"))))</f>
        <v/>
      </c>
      <c r="W123" s="7" t="str">
        <f>IF(ISBLANK('ÁREA MEJORA COMPETENCIAL'!R123),"",IF(OR(I123=3,V123="SI",R123="SI",S123="SI"),"SI","NO"))</f>
        <v/>
      </c>
      <c r="X123" s="9"/>
      <c r="Y123" s="6"/>
      <c r="Z123" s="6"/>
      <c r="AA123" s="6"/>
      <c r="AB123" s="6"/>
      <c r="AC123" s="6"/>
      <c r="AD123" s="6"/>
      <c r="AE123" s="6"/>
      <c r="AF123" s="6"/>
      <c r="AG123" s="6"/>
      <c r="AH123" s="6"/>
      <c r="AI123" s="464"/>
    </row>
    <row r="124" spans="1:36" s="99" customFormat="1" ht="18" customHeight="1" x14ac:dyDescent="0.3">
      <c r="A124" s="355" t="str">
        <f>IF(ISBLANK('ÁREA MEJORA COMPETENCIAL'!A124),"",'ÁREA MEJORA COMPETENCIAL'!A124:B124)</f>
        <v/>
      </c>
      <c r="B124" s="356"/>
      <c r="C124" s="181" t="str">
        <f>IF(ISBLANK('ÁREA MEJORA COMPETENCIAL'!C124),"",'ÁREA MEJORA COMPETENCIAL'!C124)</f>
        <v/>
      </c>
      <c r="D124" s="16" t="str">
        <f>IF(ISBLANK('ÁREA MEJORA COMPETENCIAL'!D124),"",'ÁREA MEJORA COMPETENCIAL'!D124)</f>
        <v/>
      </c>
      <c r="E124" s="76"/>
      <c r="F124" s="7" t="str">
        <f>IF(ISBLANK('ÁREA MEJORA COMPETENCIAL'!R124),"",IF('ÁREA MEJORA COMPETENCIAL'!CQ124="","",IF('ÁREA MEJORA COMPETENCIAL'!CQ124&gt;=0,"SI","NO")))</f>
        <v/>
      </c>
      <c r="G124" s="7" t="str">
        <f>IF(ISBLANK('ÁREA MEJORA COMPETENCIAL'!R124),"",IF('ÁREA MEJORA COMPETENCIAL'!CQ124="","",IF('ÁREA ACOMPAÑAMIENTO INT TÉC'!W124&gt;=0,"SI","NO")))</f>
        <v/>
      </c>
      <c r="H124" s="7" t="str">
        <f>IF(ISBLANK('ÁREA MEJORA COMPETENCIAL'!R124),"",IF('ÁREA MEJORA COMPETENCIAL'!CQ124="","",IF('ÁREA COMPLEMENTARIA'!BW124&gt;=0,"SI","NO")))</f>
        <v/>
      </c>
      <c r="I124" s="7" t="str">
        <f>IF('ÁREA MEJORA COMPETENCIAL'!CQ124="","",IF(ISBLANK('ÁREA MEJORA COMPETENCIAL'!R124),"",COUNTIF(F124:H124,"SI")))</f>
        <v/>
      </c>
      <c r="J124" s="7" t="str">
        <f>IF(ISBLANK('ÁREA MEJORA COMPETENCIAL'!R124),"",SUM('ÁREA MEJORA COMPETENCIAL'!CP124,'ÁREA ACOMPAÑAMIENTO INT TÉC'!V124,'ÁREA COMPLEMENTARIA'!BV124))</f>
        <v/>
      </c>
      <c r="K124" s="173" t="str">
        <f>IF(ISBLANK('ÁREA MEJORA COMPETENCIAL'!R124),"",(IF(T124=12,12,IF(T124=24,24,))))</f>
        <v/>
      </c>
      <c r="L124" s="174" t="str">
        <f>IF(ISBLANK('ÁREA MEJORA COMPETENCIAL'!R124),"",IF('ÁREA MEJORA COMPETENCIAL'!CO124="",(J124/K124),I124/3))</f>
        <v/>
      </c>
      <c r="M124" s="174" t="str">
        <f>IF(ISBLANK('ÁREA MEJORA COMPETENCIAL'!R124),"",IF('ÁREA MEJORA COMPETENCIAL'!CO124="","",(IF(AND(F124="NO",'ÁREA MEJORA COMPETENCIAL'!CR124&gt;=75%,'ÁREA ACOMPAÑAMIENTO INT TÉC'!X124&gt;=75%,'ÁREA COMPLEMENTARIA'!BX124&gt;=75%),"SI","NO"))))</f>
        <v/>
      </c>
      <c r="N124" s="174" t="str">
        <f>IF(ISBLANK('ÁREA MEJORA COMPETENCIAL'!R124),"",IF('ÁREA ACOMPAÑAMIENTO INT TÉC'!U124="","",(IF(AND(G124="NO",'ÁREA ACOMPAÑAMIENTO INT TÉC'!X124&gt;=75%,'ÁREA MEJORA COMPETENCIAL'!CR124&gt;=75%,'ÁREA COMPLEMENTARIA'!BX124&gt;=75%),"SI","NO"))))</f>
        <v/>
      </c>
      <c r="O124" s="174" t="str">
        <f>IF(ISBLANK('ÁREA MEJORA COMPETENCIAL'!R124),"",IF('ÁREA COMPLEMENTARIA'!BU124="","",(IF(AND(H124="NO",'ÁREA COMPLEMENTARIA'!BX124&gt;=75%,'ÁREA MEJORA COMPETENCIAL'!CR124&gt;=75%,'ÁREA ACOMPAÑAMIENTO INT TÉC'!X124&gt;=75%),"SI","NO"))))</f>
        <v/>
      </c>
      <c r="P124" s="7" t="str">
        <f t="shared" si="6"/>
        <v/>
      </c>
      <c r="Q124" s="7" t="str">
        <f t="shared" si="7"/>
        <v/>
      </c>
      <c r="R124" s="7" t="str">
        <f t="shared" si="8"/>
        <v/>
      </c>
      <c r="S124" s="7" t="str">
        <f t="shared" si="9"/>
        <v/>
      </c>
      <c r="T124" s="175" t="str">
        <f>IF(ISBLANK('ÁREA MEJORA COMPETENCIAL'!R124),"",(IF('ÁREA MEJORA COMPETENCIAL'!X124=1,12,IF('ÁREA MEJORA COMPETENCIAL'!X124=2,24))))</f>
        <v/>
      </c>
      <c r="U124" s="173" t="str">
        <f>IF(ISBLANK('ÁREA MEJORA COMPETENCIAL'!R124),"",SUM('ÁREA MEJORA COMPETENCIAL'!CO124,'ÁREA ACOMPAÑAMIENTO INT TÉC'!U124,'ÁREA COMPLEMENTARIA'!BU124))</f>
        <v/>
      </c>
      <c r="V124" s="216" t="str">
        <f>IF(ISBLANK('ÁREA MEJORA COMPETENCIAL'!R124),"",IF('ÁREA COMPLEMENTARIA'!BU124="","NO PROCEDE",IF(I124=3,"",IF(OR(M124="SI",N124="SI",O124="SI"),"SI","NO"))))</f>
        <v/>
      </c>
      <c r="W124" s="7" t="str">
        <f>IF(ISBLANK('ÁREA MEJORA COMPETENCIAL'!R124),"",IF(OR(I124=3,V124="SI",R124="SI",S124="SI"),"SI","NO"))</f>
        <v/>
      </c>
      <c r="X124" s="9"/>
      <c r="Y124" s="6"/>
      <c r="Z124" s="6"/>
      <c r="AA124" s="6"/>
      <c r="AB124" s="6"/>
      <c r="AC124" s="6"/>
      <c r="AD124" s="6"/>
      <c r="AE124" s="6"/>
      <c r="AF124" s="6"/>
      <c r="AG124" s="6"/>
      <c r="AH124" s="6"/>
      <c r="AI124" s="464"/>
    </row>
    <row r="125" spans="1:36" s="99" customFormat="1" ht="18" customHeight="1" x14ac:dyDescent="0.3">
      <c r="A125" s="355" t="str">
        <f>IF(ISBLANK('ÁREA MEJORA COMPETENCIAL'!A125),"",'ÁREA MEJORA COMPETENCIAL'!A125:B125)</f>
        <v/>
      </c>
      <c r="B125" s="356"/>
      <c r="C125" s="181" t="str">
        <f>IF(ISBLANK('ÁREA MEJORA COMPETENCIAL'!C125),"",'ÁREA MEJORA COMPETENCIAL'!C125)</f>
        <v/>
      </c>
      <c r="D125" s="16" t="str">
        <f>IF(ISBLANK('ÁREA MEJORA COMPETENCIAL'!D125),"",'ÁREA MEJORA COMPETENCIAL'!D125)</f>
        <v/>
      </c>
      <c r="E125" s="76"/>
      <c r="F125" s="7" t="str">
        <f>IF(ISBLANK('ÁREA MEJORA COMPETENCIAL'!R125),"",IF('ÁREA MEJORA COMPETENCIAL'!CQ125="","",IF('ÁREA MEJORA COMPETENCIAL'!CQ125&gt;=0,"SI","NO")))</f>
        <v/>
      </c>
      <c r="G125" s="7" t="str">
        <f>IF(ISBLANK('ÁREA MEJORA COMPETENCIAL'!R125),"",IF('ÁREA MEJORA COMPETENCIAL'!CQ125="","",IF('ÁREA ACOMPAÑAMIENTO INT TÉC'!W125&gt;=0,"SI","NO")))</f>
        <v/>
      </c>
      <c r="H125" s="7" t="str">
        <f>IF(ISBLANK('ÁREA MEJORA COMPETENCIAL'!R125),"",IF('ÁREA MEJORA COMPETENCIAL'!CQ125="","",IF('ÁREA COMPLEMENTARIA'!BW125&gt;=0,"SI","NO")))</f>
        <v/>
      </c>
      <c r="I125" s="7" t="str">
        <f>IF('ÁREA MEJORA COMPETENCIAL'!CQ125="","",IF(ISBLANK('ÁREA MEJORA COMPETENCIAL'!R125),"",COUNTIF(F125:H125,"SI")))</f>
        <v/>
      </c>
      <c r="J125" s="7" t="str">
        <f>IF(ISBLANK('ÁREA MEJORA COMPETENCIAL'!R125),"",SUM('ÁREA MEJORA COMPETENCIAL'!CP125,'ÁREA ACOMPAÑAMIENTO INT TÉC'!V125,'ÁREA COMPLEMENTARIA'!BV125))</f>
        <v/>
      </c>
      <c r="K125" s="173" t="str">
        <f>IF(ISBLANK('ÁREA MEJORA COMPETENCIAL'!R125),"",(IF(T125=12,12,IF(T125=24,24,))))</f>
        <v/>
      </c>
      <c r="L125" s="174" t="str">
        <f>IF(ISBLANK('ÁREA MEJORA COMPETENCIAL'!R125),"",IF('ÁREA MEJORA COMPETENCIAL'!CO125="",(J125/K125),I125/3))</f>
        <v/>
      </c>
      <c r="M125" s="174" t="str">
        <f>IF(ISBLANK('ÁREA MEJORA COMPETENCIAL'!R125),"",IF('ÁREA MEJORA COMPETENCIAL'!CO125="","",(IF(AND(F125="NO",'ÁREA MEJORA COMPETENCIAL'!CR125&gt;=75%,'ÁREA ACOMPAÑAMIENTO INT TÉC'!X125&gt;=75%,'ÁREA COMPLEMENTARIA'!BX125&gt;=75%),"SI","NO"))))</f>
        <v/>
      </c>
      <c r="N125" s="174" t="str">
        <f>IF(ISBLANK('ÁREA MEJORA COMPETENCIAL'!R125),"",IF('ÁREA ACOMPAÑAMIENTO INT TÉC'!U125="","",(IF(AND(G125="NO",'ÁREA ACOMPAÑAMIENTO INT TÉC'!X125&gt;=75%,'ÁREA MEJORA COMPETENCIAL'!CR125&gt;=75%,'ÁREA COMPLEMENTARIA'!BX125&gt;=75%),"SI","NO"))))</f>
        <v/>
      </c>
      <c r="O125" s="174" t="str">
        <f>IF(ISBLANK('ÁREA MEJORA COMPETENCIAL'!R125),"",IF('ÁREA COMPLEMENTARIA'!BU125="","",(IF(AND(H125="NO",'ÁREA COMPLEMENTARIA'!BX125&gt;=75%,'ÁREA MEJORA COMPETENCIAL'!CR125&gt;=75%,'ÁREA ACOMPAÑAMIENTO INT TÉC'!X125&gt;=75%),"SI","NO"))))</f>
        <v/>
      </c>
      <c r="P125" s="7" t="str">
        <f t="shared" si="6"/>
        <v/>
      </c>
      <c r="Q125" s="7" t="str">
        <f t="shared" si="7"/>
        <v/>
      </c>
      <c r="R125" s="7" t="str">
        <f t="shared" si="8"/>
        <v/>
      </c>
      <c r="S125" s="7" t="str">
        <f t="shared" si="9"/>
        <v/>
      </c>
      <c r="T125" s="175" t="str">
        <f>IF(ISBLANK('ÁREA MEJORA COMPETENCIAL'!R125),"",(IF('ÁREA MEJORA COMPETENCIAL'!X125=1,12,IF('ÁREA MEJORA COMPETENCIAL'!X125=2,24))))</f>
        <v/>
      </c>
      <c r="U125" s="173" t="str">
        <f>IF(ISBLANK('ÁREA MEJORA COMPETENCIAL'!R125),"",SUM('ÁREA MEJORA COMPETENCIAL'!CO125,'ÁREA ACOMPAÑAMIENTO INT TÉC'!U125,'ÁREA COMPLEMENTARIA'!BU125))</f>
        <v/>
      </c>
      <c r="V125" s="216" t="str">
        <f>IF(ISBLANK('ÁREA MEJORA COMPETENCIAL'!R125),"",IF('ÁREA COMPLEMENTARIA'!BU125="","NO PROCEDE",IF(I125=3,"",IF(OR(M125="SI",N125="SI",O125="SI"),"SI","NO"))))</f>
        <v/>
      </c>
      <c r="W125" s="7" t="str">
        <f>IF(ISBLANK('ÁREA MEJORA COMPETENCIAL'!R125),"",IF(OR(I125=3,V125="SI",R125="SI",S125="SI"),"SI","NO"))</f>
        <v/>
      </c>
      <c r="X125" s="9"/>
      <c r="Y125" s="6"/>
      <c r="Z125" s="6"/>
      <c r="AA125" s="6"/>
      <c r="AB125" s="6"/>
      <c r="AC125" s="6"/>
      <c r="AD125" s="6"/>
      <c r="AE125" s="6"/>
      <c r="AF125" s="6"/>
      <c r="AG125" s="6"/>
      <c r="AH125" s="6"/>
      <c r="AI125" s="464"/>
    </row>
    <row r="126" spans="1:36" s="99" customFormat="1" ht="18" customHeight="1" x14ac:dyDescent="0.3">
      <c r="A126" s="355" t="str">
        <f>IF(ISBLANK('ÁREA MEJORA COMPETENCIAL'!A126),"",'ÁREA MEJORA COMPETENCIAL'!A126:B126)</f>
        <v/>
      </c>
      <c r="B126" s="356"/>
      <c r="C126" s="181" t="str">
        <f>IF(ISBLANK('ÁREA MEJORA COMPETENCIAL'!C126),"",'ÁREA MEJORA COMPETENCIAL'!C126)</f>
        <v/>
      </c>
      <c r="D126" s="16" t="str">
        <f>IF(ISBLANK('ÁREA MEJORA COMPETENCIAL'!D126),"",'ÁREA MEJORA COMPETENCIAL'!D126)</f>
        <v/>
      </c>
      <c r="E126" s="76"/>
      <c r="F126" s="7" t="str">
        <f>IF(ISBLANK('ÁREA MEJORA COMPETENCIAL'!R126),"",IF('ÁREA MEJORA COMPETENCIAL'!CQ126="","",IF('ÁREA MEJORA COMPETENCIAL'!CQ126&gt;=0,"SI","NO")))</f>
        <v/>
      </c>
      <c r="G126" s="7" t="str">
        <f>IF(ISBLANK('ÁREA MEJORA COMPETENCIAL'!R126),"",IF('ÁREA MEJORA COMPETENCIAL'!CQ126="","",IF('ÁREA ACOMPAÑAMIENTO INT TÉC'!W126&gt;=0,"SI","NO")))</f>
        <v/>
      </c>
      <c r="H126" s="7" t="str">
        <f>IF(ISBLANK('ÁREA MEJORA COMPETENCIAL'!R126),"",IF('ÁREA MEJORA COMPETENCIAL'!CQ126="","",IF('ÁREA COMPLEMENTARIA'!BW126&gt;=0,"SI","NO")))</f>
        <v/>
      </c>
      <c r="I126" s="7" t="str">
        <f>IF('ÁREA MEJORA COMPETENCIAL'!CQ126="","",IF(ISBLANK('ÁREA MEJORA COMPETENCIAL'!R126),"",COUNTIF(F126:H126,"SI")))</f>
        <v/>
      </c>
      <c r="J126" s="7" t="str">
        <f>IF(ISBLANK('ÁREA MEJORA COMPETENCIAL'!R126),"",SUM('ÁREA MEJORA COMPETENCIAL'!CP126,'ÁREA ACOMPAÑAMIENTO INT TÉC'!V126,'ÁREA COMPLEMENTARIA'!BV126))</f>
        <v/>
      </c>
      <c r="K126" s="173" t="str">
        <f>IF(ISBLANK('ÁREA MEJORA COMPETENCIAL'!R126),"",(IF(T126=12,12,IF(T126=24,24,))))</f>
        <v/>
      </c>
      <c r="L126" s="174" t="str">
        <f>IF(ISBLANK('ÁREA MEJORA COMPETENCIAL'!R126),"",IF('ÁREA MEJORA COMPETENCIAL'!CO126="",(J126/K126),I126/3))</f>
        <v/>
      </c>
      <c r="M126" s="174" t="str">
        <f>IF(ISBLANK('ÁREA MEJORA COMPETENCIAL'!R126),"",IF('ÁREA MEJORA COMPETENCIAL'!CO126="","",(IF(AND(F126="NO",'ÁREA MEJORA COMPETENCIAL'!CR126&gt;=75%,'ÁREA ACOMPAÑAMIENTO INT TÉC'!X126&gt;=75%,'ÁREA COMPLEMENTARIA'!BX126&gt;=75%),"SI","NO"))))</f>
        <v/>
      </c>
      <c r="N126" s="174" t="str">
        <f>IF(ISBLANK('ÁREA MEJORA COMPETENCIAL'!R126),"",IF('ÁREA ACOMPAÑAMIENTO INT TÉC'!U126="","",(IF(AND(G126="NO",'ÁREA ACOMPAÑAMIENTO INT TÉC'!X126&gt;=75%,'ÁREA MEJORA COMPETENCIAL'!CR126&gt;=75%,'ÁREA COMPLEMENTARIA'!BX126&gt;=75%),"SI","NO"))))</f>
        <v/>
      </c>
      <c r="O126" s="174" t="str">
        <f>IF(ISBLANK('ÁREA MEJORA COMPETENCIAL'!R126),"",IF('ÁREA COMPLEMENTARIA'!BU126="","",(IF(AND(H126="NO",'ÁREA COMPLEMENTARIA'!BX126&gt;=75%,'ÁREA MEJORA COMPETENCIAL'!CR126&gt;=75%,'ÁREA ACOMPAÑAMIENTO INT TÉC'!X126&gt;=75%),"SI","NO"))))</f>
        <v/>
      </c>
      <c r="P126" s="7" t="str">
        <f t="shared" si="6"/>
        <v/>
      </c>
      <c r="Q126" s="7" t="str">
        <f t="shared" si="7"/>
        <v/>
      </c>
      <c r="R126" s="7" t="str">
        <f t="shared" si="8"/>
        <v/>
      </c>
      <c r="S126" s="7" t="str">
        <f t="shared" si="9"/>
        <v/>
      </c>
      <c r="T126" s="175" t="str">
        <f>IF(ISBLANK('ÁREA MEJORA COMPETENCIAL'!R126),"",(IF('ÁREA MEJORA COMPETENCIAL'!X126=1,12,IF('ÁREA MEJORA COMPETENCIAL'!X126=2,24))))</f>
        <v/>
      </c>
      <c r="U126" s="173" t="str">
        <f>IF(ISBLANK('ÁREA MEJORA COMPETENCIAL'!R126),"",SUM('ÁREA MEJORA COMPETENCIAL'!CO126,'ÁREA ACOMPAÑAMIENTO INT TÉC'!U126,'ÁREA COMPLEMENTARIA'!BU126))</f>
        <v/>
      </c>
      <c r="V126" s="216" t="str">
        <f>IF(ISBLANK('ÁREA MEJORA COMPETENCIAL'!R126),"",IF('ÁREA COMPLEMENTARIA'!BU126="","NO PROCEDE",IF(I126=3,"",IF(OR(M126="SI",N126="SI",O126="SI"),"SI","NO"))))</f>
        <v/>
      </c>
      <c r="W126" s="7" t="str">
        <f>IF(ISBLANK('ÁREA MEJORA COMPETENCIAL'!R126),"",IF(OR(I126=3,V126="SI",R126="SI",S126="SI"),"SI","NO"))</f>
        <v/>
      </c>
      <c r="X126" s="9"/>
      <c r="Y126" s="6"/>
      <c r="Z126" s="6"/>
      <c r="AA126" s="6"/>
      <c r="AB126" s="6"/>
      <c r="AC126" s="6"/>
      <c r="AD126" s="6"/>
      <c r="AE126" s="6"/>
      <c r="AF126" s="6"/>
      <c r="AG126" s="6"/>
      <c r="AH126" s="6"/>
      <c r="AI126" s="464"/>
    </row>
    <row r="127" spans="1:36" s="99" customFormat="1" ht="18" customHeight="1" x14ac:dyDescent="0.3">
      <c r="A127" s="355" t="str">
        <f>IF(ISBLANK('ÁREA MEJORA COMPETENCIAL'!A127),"",'ÁREA MEJORA COMPETENCIAL'!A127:B127)</f>
        <v/>
      </c>
      <c r="B127" s="356"/>
      <c r="C127" s="181" t="str">
        <f>IF(ISBLANK('ÁREA MEJORA COMPETENCIAL'!C127),"",'ÁREA MEJORA COMPETENCIAL'!C127)</f>
        <v/>
      </c>
      <c r="D127" s="16" t="str">
        <f>IF(ISBLANK('ÁREA MEJORA COMPETENCIAL'!D127),"",'ÁREA MEJORA COMPETENCIAL'!D127)</f>
        <v/>
      </c>
      <c r="E127" s="76"/>
      <c r="F127" s="7" t="str">
        <f>IF(ISBLANK('ÁREA MEJORA COMPETENCIAL'!R127),"",IF('ÁREA MEJORA COMPETENCIAL'!CQ127="","",IF('ÁREA MEJORA COMPETENCIAL'!CQ127&gt;=0,"SI","NO")))</f>
        <v/>
      </c>
      <c r="G127" s="7" t="str">
        <f>IF(ISBLANK('ÁREA MEJORA COMPETENCIAL'!R127),"",IF('ÁREA MEJORA COMPETENCIAL'!CQ127="","",IF('ÁREA ACOMPAÑAMIENTO INT TÉC'!W127&gt;=0,"SI","NO")))</f>
        <v/>
      </c>
      <c r="H127" s="7" t="str">
        <f>IF(ISBLANK('ÁREA MEJORA COMPETENCIAL'!R127),"",IF('ÁREA MEJORA COMPETENCIAL'!CQ127="","",IF('ÁREA COMPLEMENTARIA'!BW127&gt;=0,"SI","NO")))</f>
        <v/>
      </c>
      <c r="I127" s="7" t="str">
        <f>IF('ÁREA MEJORA COMPETENCIAL'!CQ127="","",IF(ISBLANK('ÁREA MEJORA COMPETENCIAL'!R127),"",COUNTIF(F127:H127,"SI")))</f>
        <v/>
      </c>
      <c r="J127" s="7" t="str">
        <f>IF(ISBLANK('ÁREA MEJORA COMPETENCIAL'!R127),"",SUM('ÁREA MEJORA COMPETENCIAL'!CP127,'ÁREA ACOMPAÑAMIENTO INT TÉC'!V127,'ÁREA COMPLEMENTARIA'!BV127))</f>
        <v/>
      </c>
      <c r="K127" s="173" t="str">
        <f>IF(ISBLANK('ÁREA MEJORA COMPETENCIAL'!R127),"",(IF(T127=12,12,IF(T127=24,24,))))</f>
        <v/>
      </c>
      <c r="L127" s="174" t="str">
        <f>IF(ISBLANK('ÁREA MEJORA COMPETENCIAL'!R127),"",IF('ÁREA MEJORA COMPETENCIAL'!CO127="",(J127/K127),I127/3))</f>
        <v/>
      </c>
      <c r="M127" s="174" t="str">
        <f>IF(ISBLANK('ÁREA MEJORA COMPETENCIAL'!R127),"",IF('ÁREA MEJORA COMPETENCIAL'!CO127="","",(IF(AND(F127="NO",'ÁREA MEJORA COMPETENCIAL'!CR127&gt;=75%,'ÁREA ACOMPAÑAMIENTO INT TÉC'!X127&gt;=75%,'ÁREA COMPLEMENTARIA'!BX127&gt;=75%),"SI","NO"))))</f>
        <v/>
      </c>
      <c r="N127" s="174" t="str">
        <f>IF(ISBLANK('ÁREA MEJORA COMPETENCIAL'!R127),"",IF('ÁREA ACOMPAÑAMIENTO INT TÉC'!U127="","",(IF(AND(G127="NO",'ÁREA ACOMPAÑAMIENTO INT TÉC'!X127&gt;=75%,'ÁREA MEJORA COMPETENCIAL'!CR127&gt;=75%,'ÁREA COMPLEMENTARIA'!BX127&gt;=75%),"SI","NO"))))</f>
        <v/>
      </c>
      <c r="O127" s="174" t="str">
        <f>IF(ISBLANK('ÁREA MEJORA COMPETENCIAL'!R127),"",IF('ÁREA COMPLEMENTARIA'!BU127="","",(IF(AND(H127="NO",'ÁREA COMPLEMENTARIA'!BX127&gt;=75%,'ÁREA MEJORA COMPETENCIAL'!CR127&gt;=75%,'ÁREA ACOMPAÑAMIENTO INT TÉC'!X127&gt;=75%),"SI","NO"))))</f>
        <v/>
      </c>
      <c r="P127" s="7" t="str">
        <f t="shared" si="6"/>
        <v/>
      </c>
      <c r="Q127" s="7" t="str">
        <f t="shared" si="7"/>
        <v/>
      </c>
      <c r="R127" s="7" t="str">
        <f t="shared" si="8"/>
        <v/>
      </c>
      <c r="S127" s="7" t="str">
        <f t="shared" si="9"/>
        <v/>
      </c>
      <c r="T127" s="175" t="str">
        <f>IF(ISBLANK('ÁREA MEJORA COMPETENCIAL'!R127),"",(IF('ÁREA MEJORA COMPETENCIAL'!X127=1,12,IF('ÁREA MEJORA COMPETENCIAL'!X127=2,24))))</f>
        <v/>
      </c>
      <c r="U127" s="173" t="str">
        <f>IF(ISBLANK('ÁREA MEJORA COMPETENCIAL'!R127),"",SUM('ÁREA MEJORA COMPETENCIAL'!CO127,'ÁREA ACOMPAÑAMIENTO INT TÉC'!U127,'ÁREA COMPLEMENTARIA'!BU127))</f>
        <v/>
      </c>
      <c r="V127" s="216" t="str">
        <f>IF(ISBLANK('ÁREA MEJORA COMPETENCIAL'!R127),"",IF('ÁREA COMPLEMENTARIA'!BU127="","NO PROCEDE",IF(I127=3,"",IF(OR(M127="SI",N127="SI",O127="SI"),"SI","NO"))))</f>
        <v/>
      </c>
      <c r="W127" s="7" t="str">
        <f>IF(ISBLANK('ÁREA MEJORA COMPETENCIAL'!R127),"",IF(OR(I127=3,V127="SI",R127="SI",S127="SI"),"SI","NO"))</f>
        <v/>
      </c>
      <c r="X127" s="9"/>
      <c r="Y127" s="6"/>
      <c r="Z127" s="6"/>
      <c r="AA127" s="6"/>
      <c r="AB127" s="6"/>
      <c r="AC127" s="6"/>
      <c r="AD127" s="6"/>
      <c r="AE127" s="6"/>
      <c r="AF127" s="6"/>
      <c r="AG127" s="6"/>
      <c r="AH127" s="6"/>
      <c r="AI127" s="464"/>
    </row>
    <row r="128" spans="1:36" s="99" customFormat="1" ht="18" customHeight="1" x14ac:dyDescent="0.3">
      <c r="A128" s="355" t="str">
        <f>IF(ISBLANK('ÁREA MEJORA COMPETENCIAL'!A128),"",'ÁREA MEJORA COMPETENCIAL'!A128:B128)</f>
        <v/>
      </c>
      <c r="B128" s="356"/>
      <c r="C128" s="181" t="str">
        <f>IF(ISBLANK('ÁREA MEJORA COMPETENCIAL'!C128),"",'ÁREA MEJORA COMPETENCIAL'!C128)</f>
        <v/>
      </c>
      <c r="D128" s="16" t="str">
        <f>IF(ISBLANK('ÁREA MEJORA COMPETENCIAL'!D128),"",'ÁREA MEJORA COMPETENCIAL'!D128)</f>
        <v/>
      </c>
      <c r="E128" s="76"/>
      <c r="F128" s="7" t="str">
        <f>IF(ISBLANK('ÁREA MEJORA COMPETENCIAL'!R128),"",IF('ÁREA MEJORA COMPETENCIAL'!CQ128="","",IF('ÁREA MEJORA COMPETENCIAL'!CQ128&gt;=0,"SI","NO")))</f>
        <v/>
      </c>
      <c r="G128" s="7" t="str">
        <f>IF(ISBLANK('ÁREA MEJORA COMPETENCIAL'!R128),"",IF('ÁREA MEJORA COMPETENCIAL'!CQ128="","",IF('ÁREA ACOMPAÑAMIENTO INT TÉC'!W128&gt;=0,"SI","NO")))</f>
        <v/>
      </c>
      <c r="H128" s="7" t="str">
        <f>IF(ISBLANK('ÁREA MEJORA COMPETENCIAL'!R128),"",IF('ÁREA MEJORA COMPETENCIAL'!CQ128="","",IF('ÁREA COMPLEMENTARIA'!BW128&gt;=0,"SI","NO")))</f>
        <v/>
      </c>
      <c r="I128" s="7" t="str">
        <f>IF('ÁREA MEJORA COMPETENCIAL'!CQ128="","",IF(ISBLANK('ÁREA MEJORA COMPETENCIAL'!R128),"",COUNTIF(F128:H128,"SI")))</f>
        <v/>
      </c>
      <c r="J128" s="7" t="str">
        <f>IF(ISBLANK('ÁREA MEJORA COMPETENCIAL'!R128),"",SUM('ÁREA MEJORA COMPETENCIAL'!CP128,'ÁREA ACOMPAÑAMIENTO INT TÉC'!V128,'ÁREA COMPLEMENTARIA'!BV128))</f>
        <v/>
      </c>
      <c r="K128" s="173" t="str">
        <f>IF(ISBLANK('ÁREA MEJORA COMPETENCIAL'!R128),"",(IF(T128=12,12,IF(T128=24,24,))))</f>
        <v/>
      </c>
      <c r="L128" s="174" t="str">
        <f>IF(ISBLANK('ÁREA MEJORA COMPETENCIAL'!R128),"",IF('ÁREA MEJORA COMPETENCIAL'!CO128="",(J128/K128),I128/3))</f>
        <v/>
      </c>
      <c r="M128" s="174" t="str">
        <f>IF(ISBLANK('ÁREA MEJORA COMPETENCIAL'!R128),"",IF('ÁREA MEJORA COMPETENCIAL'!CO128="","",(IF(AND(F128="NO",'ÁREA MEJORA COMPETENCIAL'!CR128&gt;=75%,'ÁREA ACOMPAÑAMIENTO INT TÉC'!X128&gt;=75%,'ÁREA COMPLEMENTARIA'!BX128&gt;=75%),"SI","NO"))))</f>
        <v/>
      </c>
      <c r="N128" s="174" t="str">
        <f>IF(ISBLANK('ÁREA MEJORA COMPETENCIAL'!R128),"",IF('ÁREA ACOMPAÑAMIENTO INT TÉC'!U128="","",(IF(AND(G128="NO",'ÁREA ACOMPAÑAMIENTO INT TÉC'!X128&gt;=75%,'ÁREA MEJORA COMPETENCIAL'!CR128&gt;=75%,'ÁREA COMPLEMENTARIA'!BX128&gt;=75%),"SI","NO"))))</f>
        <v/>
      </c>
      <c r="O128" s="174" t="str">
        <f>IF(ISBLANK('ÁREA MEJORA COMPETENCIAL'!R128),"",IF('ÁREA COMPLEMENTARIA'!BU128="","",(IF(AND(H128="NO",'ÁREA COMPLEMENTARIA'!BX128&gt;=75%,'ÁREA MEJORA COMPETENCIAL'!CR128&gt;=75%,'ÁREA ACOMPAÑAMIENTO INT TÉC'!X128&gt;=75%),"SI","NO"))))</f>
        <v/>
      </c>
      <c r="P128" s="7" t="str">
        <f t="shared" si="6"/>
        <v/>
      </c>
      <c r="Q128" s="7" t="str">
        <f t="shared" si="7"/>
        <v/>
      </c>
      <c r="R128" s="7" t="str">
        <f t="shared" si="8"/>
        <v/>
      </c>
      <c r="S128" s="7" t="str">
        <f t="shared" si="9"/>
        <v/>
      </c>
      <c r="T128" s="175" t="str">
        <f>IF(ISBLANK('ÁREA MEJORA COMPETENCIAL'!R128),"",(IF('ÁREA MEJORA COMPETENCIAL'!X128=1,12,IF('ÁREA MEJORA COMPETENCIAL'!X128=2,24))))</f>
        <v/>
      </c>
      <c r="U128" s="173" t="str">
        <f>IF(ISBLANK('ÁREA MEJORA COMPETENCIAL'!R128),"",SUM('ÁREA MEJORA COMPETENCIAL'!CO128,'ÁREA ACOMPAÑAMIENTO INT TÉC'!U128,'ÁREA COMPLEMENTARIA'!BU128))</f>
        <v/>
      </c>
      <c r="V128" s="216" t="str">
        <f>IF(ISBLANK('ÁREA MEJORA COMPETENCIAL'!R128),"",IF('ÁREA COMPLEMENTARIA'!BU128="","NO PROCEDE",IF(I128=3,"",IF(OR(M128="SI",N128="SI",O128="SI"),"SI","NO"))))</f>
        <v/>
      </c>
      <c r="W128" s="7" t="str">
        <f>IF(ISBLANK('ÁREA MEJORA COMPETENCIAL'!R128),"",IF(OR(I128=3,V128="SI",R128="SI",S128="SI"),"SI","NO"))</f>
        <v/>
      </c>
      <c r="X128" s="9"/>
      <c r="Y128" s="6"/>
      <c r="Z128" s="6"/>
      <c r="AA128" s="6"/>
      <c r="AB128" s="6"/>
      <c r="AC128" s="6"/>
      <c r="AD128" s="6"/>
      <c r="AE128" s="6"/>
      <c r="AF128" s="6"/>
      <c r="AG128" s="6"/>
      <c r="AH128" s="6"/>
      <c r="AI128" s="464"/>
    </row>
    <row r="129" spans="1:36" s="99" customFormat="1" ht="18" customHeight="1" x14ac:dyDescent="0.3">
      <c r="A129" s="355" t="str">
        <f>IF(ISBLANK('ÁREA MEJORA COMPETENCIAL'!A129),"",'ÁREA MEJORA COMPETENCIAL'!A129:B129)</f>
        <v/>
      </c>
      <c r="B129" s="356"/>
      <c r="C129" s="181" t="str">
        <f>IF(ISBLANK('ÁREA MEJORA COMPETENCIAL'!C129),"",'ÁREA MEJORA COMPETENCIAL'!C129)</f>
        <v/>
      </c>
      <c r="D129" s="16" t="str">
        <f>IF(ISBLANK('ÁREA MEJORA COMPETENCIAL'!D129),"",'ÁREA MEJORA COMPETENCIAL'!D129)</f>
        <v/>
      </c>
      <c r="E129" s="76"/>
      <c r="F129" s="7" t="str">
        <f>IF(ISBLANK('ÁREA MEJORA COMPETENCIAL'!R129),"",IF('ÁREA MEJORA COMPETENCIAL'!CQ129="","",IF('ÁREA MEJORA COMPETENCIAL'!CQ129&gt;=0,"SI","NO")))</f>
        <v/>
      </c>
      <c r="G129" s="7" t="str">
        <f>IF(ISBLANK('ÁREA MEJORA COMPETENCIAL'!R129),"",IF('ÁREA MEJORA COMPETENCIAL'!CQ129="","",IF('ÁREA ACOMPAÑAMIENTO INT TÉC'!W129&gt;=0,"SI","NO")))</f>
        <v/>
      </c>
      <c r="H129" s="7" t="str">
        <f>IF(ISBLANK('ÁREA MEJORA COMPETENCIAL'!R129),"",IF('ÁREA MEJORA COMPETENCIAL'!CQ129="","",IF('ÁREA COMPLEMENTARIA'!BW129&gt;=0,"SI","NO")))</f>
        <v/>
      </c>
      <c r="I129" s="7" t="str">
        <f>IF('ÁREA MEJORA COMPETENCIAL'!CQ129="","",IF(ISBLANK('ÁREA MEJORA COMPETENCIAL'!R129),"",COUNTIF(F129:H129,"SI")))</f>
        <v/>
      </c>
      <c r="J129" s="7" t="str">
        <f>IF(ISBLANK('ÁREA MEJORA COMPETENCIAL'!R129),"",SUM('ÁREA MEJORA COMPETENCIAL'!CP129,'ÁREA ACOMPAÑAMIENTO INT TÉC'!V129,'ÁREA COMPLEMENTARIA'!BV129))</f>
        <v/>
      </c>
      <c r="K129" s="173" t="str">
        <f>IF(ISBLANK('ÁREA MEJORA COMPETENCIAL'!R129),"",(IF(T129=12,12,IF(T129=24,24,))))</f>
        <v/>
      </c>
      <c r="L129" s="174" t="str">
        <f>IF(ISBLANK('ÁREA MEJORA COMPETENCIAL'!R129),"",IF('ÁREA MEJORA COMPETENCIAL'!CO129="",(J129/K129),I129/3))</f>
        <v/>
      </c>
      <c r="M129" s="174" t="str">
        <f>IF(ISBLANK('ÁREA MEJORA COMPETENCIAL'!R129),"",IF('ÁREA MEJORA COMPETENCIAL'!CO129="","",(IF(AND(F129="NO",'ÁREA MEJORA COMPETENCIAL'!CR129&gt;=75%,'ÁREA ACOMPAÑAMIENTO INT TÉC'!X129&gt;=75%,'ÁREA COMPLEMENTARIA'!BX129&gt;=75%),"SI","NO"))))</f>
        <v/>
      </c>
      <c r="N129" s="174" t="str">
        <f>IF(ISBLANK('ÁREA MEJORA COMPETENCIAL'!R129),"",IF('ÁREA ACOMPAÑAMIENTO INT TÉC'!U129="","",(IF(AND(G129="NO",'ÁREA ACOMPAÑAMIENTO INT TÉC'!X129&gt;=75%,'ÁREA MEJORA COMPETENCIAL'!CR129&gt;=75%,'ÁREA COMPLEMENTARIA'!BX129&gt;=75%),"SI","NO"))))</f>
        <v/>
      </c>
      <c r="O129" s="174" t="str">
        <f>IF(ISBLANK('ÁREA MEJORA COMPETENCIAL'!R129),"",IF('ÁREA COMPLEMENTARIA'!BU129="","",(IF(AND(H129="NO",'ÁREA COMPLEMENTARIA'!BX129&gt;=75%,'ÁREA MEJORA COMPETENCIAL'!CR129&gt;=75%,'ÁREA ACOMPAÑAMIENTO INT TÉC'!X129&gt;=75%),"SI","NO"))))</f>
        <v/>
      </c>
      <c r="P129" s="7" t="str">
        <f t="shared" si="6"/>
        <v/>
      </c>
      <c r="Q129" s="7" t="str">
        <f t="shared" si="7"/>
        <v/>
      </c>
      <c r="R129" s="7" t="str">
        <f t="shared" si="8"/>
        <v/>
      </c>
      <c r="S129" s="7" t="str">
        <f t="shared" si="9"/>
        <v/>
      </c>
      <c r="T129" s="175" t="str">
        <f>IF(ISBLANK('ÁREA MEJORA COMPETENCIAL'!R129),"",(IF('ÁREA MEJORA COMPETENCIAL'!X129=1,12,IF('ÁREA MEJORA COMPETENCIAL'!X129=2,24))))</f>
        <v/>
      </c>
      <c r="U129" s="173" t="str">
        <f>IF(ISBLANK('ÁREA MEJORA COMPETENCIAL'!R129),"",SUM('ÁREA MEJORA COMPETENCIAL'!CO129,'ÁREA ACOMPAÑAMIENTO INT TÉC'!U129,'ÁREA COMPLEMENTARIA'!BU129))</f>
        <v/>
      </c>
      <c r="V129" s="216" t="str">
        <f>IF(ISBLANK('ÁREA MEJORA COMPETENCIAL'!R129),"",IF('ÁREA COMPLEMENTARIA'!BU129="","NO PROCEDE",IF(I129=3,"",IF(OR(M129="SI",N129="SI",O129="SI"),"SI","NO"))))</f>
        <v/>
      </c>
      <c r="W129" s="7" t="str">
        <f>IF(ISBLANK('ÁREA MEJORA COMPETENCIAL'!R129),"",IF(OR(I129=3,V129="SI",R129="SI",S129="SI"),"SI","NO"))</f>
        <v/>
      </c>
      <c r="X129" s="9"/>
      <c r="Y129" s="6"/>
      <c r="Z129" s="6"/>
      <c r="AA129" s="6"/>
      <c r="AB129" s="6"/>
      <c r="AC129" s="6"/>
      <c r="AD129" s="6"/>
      <c r="AE129" s="6"/>
      <c r="AF129" s="6"/>
      <c r="AG129" s="6"/>
      <c r="AH129" s="6"/>
      <c r="AI129" s="464"/>
    </row>
    <row r="130" spans="1:36" s="99" customFormat="1" ht="18" customHeight="1" x14ac:dyDescent="0.3">
      <c r="A130" s="355" t="str">
        <f>IF(ISBLANK('ÁREA MEJORA COMPETENCIAL'!A130),"",'ÁREA MEJORA COMPETENCIAL'!A130:B130)</f>
        <v/>
      </c>
      <c r="B130" s="356"/>
      <c r="C130" s="181" t="str">
        <f>IF(ISBLANK('ÁREA MEJORA COMPETENCIAL'!C130),"",'ÁREA MEJORA COMPETENCIAL'!C130)</f>
        <v/>
      </c>
      <c r="D130" s="16" t="str">
        <f>IF(ISBLANK('ÁREA MEJORA COMPETENCIAL'!D130),"",'ÁREA MEJORA COMPETENCIAL'!D130)</f>
        <v/>
      </c>
      <c r="E130" s="76"/>
      <c r="F130" s="7" t="str">
        <f>IF(ISBLANK('ÁREA MEJORA COMPETENCIAL'!R130),"",IF('ÁREA MEJORA COMPETENCIAL'!CQ130="","",IF('ÁREA MEJORA COMPETENCIAL'!CQ130&gt;=0,"SI","NO")))</f>
        <v/>
      </c>
      <c r="G130" s="7" t="str">
        <f>IF(ISBLANK('ÁREA MEJORA COMPETENCIAL'!R130),"",IF('ÁREA MEJORA COMPETENCIAL'!CQ130="","",IF('ÁREA ACOMPAÑAMIENTO INT TÉC'!W130&gt;=0,"SI","NO")))</f>
        <v/>
      </c>
      <c r="H130" s="7" t="str">
        <f>IF(ISBLANK('ÁREA MEJORA COMPETENCIAL'!R130),"",IF('ÁREA MEJORA COMPETENCIAL'!CQ130="","",IF('ÁREA COMPLEMENTARIA'!BW130&gt;=0,"SI","NO")))</f>
        <v/>
      </c>
      <c r="I130" s="7" t="str">
        <f>IF('ÁREA MEJORA COMPETENCIAL'!CQ130="","",IF(ISBLANK('ÁREA MEJORA COMPETENCIAL'!R130),"",COUNTIF(F130:H130,"SI")))</f>
        <v/>
      </c>
      <c r="J130" s="7" t="str">
        <f>IF(ISBLANK('ÁREA MEJORA COMPETENCIAL'!R130),"",SUM('ÁREA MEJORA COMPETENCIAL'!CP130,'ÁREA ACOMPAÑAMIENTO INT TÉC'!V130,'ÁREA COMPLEMENTARIA'!BV130))</f>
        <v/>
      </c>
      <c r="K130" s="173" t="str">
        <f>IF(ISBLANK('ÁREA MEJORA COMPETENCIAL'!R130),"",(IF(T130=12,12,IF(T130=24,24,))))</f>
        <v/>
      </c>
      <c r="L130" s="174" t="str">
        <f>IF(ISBLANK('ÁREA MEJORA COMPETENCIAL'!R130),"",IF('ÁREA MEJORA COMPETENCIAL'!CO130="",(J130/K130),I130/3))</f>
        <v/>
      </c>
      <c r="M130" s="174" t="str">
        <f>IF(ISBLANK('ÁREA MEJORA COMPETENCIAL'!R130),"",IF('ÁREA MEJORA COMPETENCIAL'!CO130="","",(IF(AND(F130="NO",'ÁREA MEJORA COMPETENCIAL'!CR130&gt;=75%,'ÁREA ACOMPAÑAMIENTO INT TÉC'!X130&gt;=75%,'ÁREA COMPLEMENTARIA'!BX130&gt;=75%),"SI","NO"))))</f>
        <v/>
      </c>
      <c r="N130" s="174" t="str">
        <f>IF(ISBLANK('ÁREA MEJORA COMPETENCIAL'!R130),"",IF('ÁREA ACOMPAÑAMIENTO INT TÉC'!U130="","",(IF(AND(G130="NO",'ÁREA ACOMPAÑAMIENTO INT TÉC'!X130&gt;=75%,'ÁREA MEJORA COMPETENCIAL'!CR130&gt;=75%,'ÁREA COMPLEMENTARIA'!BX130&gt;=75%),"SI","NO"))))</f>
        <v/>
      </c>
      <c r="O130" s="174" t="str">
        <f>IF(ISBLANK('ÁREA MEJORA COMPETENCIAL'!R130),"",IF('ÁREA COMPLEMENTARIA'!BU130="","",(IF(AND(H130="NO",'ÁREA COMPLEMENTARIA'!BX130&gt;=75%,'ÁREA MEJORA COMPETENCIAL'!CR130&gt;=75%,'ÁREA ACOMPAÑAMIENTO INT TÉC'!X130&gt;=75%),"SI","NO"))))</f>
        <v/>
      </c>
      <c r="P130" s="7" t="str">
        <f t="shared" si="6"/>
        <v/>
      </c>
      <c r="Q130" s="7" t="str">
        <f t="shared" si="7"/>
        <v/>
      </c>
      <c r="R130" s="7" t="str">
        <f t="shared" si="8"/>
        <v/>
      </c>
      <c r="S130" s="7" t="str">
        <f t="shared" si="9"/>
        <v/>
      </c>
      <c r="T130" s="175" t="str">
        <f>IF(ISBLANK('ÁREA MEJORA COMPETENCIAL'!R130),"",(IF('ÁREA MEJORA COMPETENCIAL'!X130=1,12,IF('ÁREA MEJORA COMPETENCIAL'!X130=2,24))))</f>
        <v/>
      </c>
      <c r="U130" s="173" t="str">
        <f>IF(ISBLANK('ÁREA MEJORA COMPETENCIAL'!R130),"",SUM('ÁREA MEJORA COMPETENCIAL'!CO130,'ÁREA ACOMPAÑAMIENTO INT TÉC'!U130,'ÁREA COMPLEMENTARIA'!BU130))</f>
        <v/>
      </c>
      <c r="V130" s="216" t="str">
        <f>IF(ISBLANK('ÁREA MEJORA COMPETENCIAL'!R130),"",IF('ÁREA COMPLEMENTARIA'!BU130="","NO PROCEDE",IF(I130=3,"",IF(OR(M130="SI",N130="SI",O130="SI"),"SI","NO"))))</f>
        <v/>
      </c>
      <c r="W130" s="7" t="str">
        <f>IF(ISBLANK('ÁREA MEJORA COMPETENCIAL'!R130),"",IF(OR(I130=3,V130="SI",R130="SI",S130="SI"),"SI","NO"))</f>
        <v/>
      </c>
      <c r="X130" s="9"/>
      <c r="Y130" s="6"/>
      <c r="Z130" s="6"/>
      <c r="AA130" s="6"/>
      <c r="AB130" s="6"/>
      <c r="AC130" s="6"/>
      <c r="AD130" s="6"/>
      <c r="AE130" s="6"/>
      <c r="AF130" s="6"/>
      <c r="AG130" s="6"/>
      <c r="AH130" s="6"/>
      <c r="AI130" s="464"/>
    </row>
    <row r="131" spans="1:36" s="99" customFormat="1" ht="18" customHeight="1" x14ac:dyDescent="0.3">
      <c r="A131" s="355" t="str">
        <f>IF(ISBLANK('ÁREA MEJORA COMPETENCIAL'!A131),"",'ÁREA MEJORA COMPETENCIAL'!A131:B131)</f>
        <v/>
      </c>
      <c r="B131" s="356"/>
      <c r="C131" s="181" t="str">
        <f>IF(ISBLANK('ÁREA MEJORA COMPETENCIAL'!C131),"",'ÁREA MEJORA COMPETENCIAL'!C131)</f>
        <v/>
      </c>
      <c r="D131" s="16" t="str">
        <f>IF(ISBLANK('ÁREA MEJORA COMPETENCIAL'!D131),"",'ÁREA MEJORA COMPETENCIAL'!D131)</f>
        <v/>
      </c>
      <c r="E131" s="76"/>
      <c r="F131" s="7" t="str">
        <f>IF(ISBLANK('ÁREA MEJORA COMPETENCIAL'!R131),"",IF('ÁREA MEJORA COMPETENCIAL'!CQ131="","",IF('ÁREA MEJORA COMPETENCIAL'!CQ131&gt;=0,"SI","NO")))</f>
        <v/>
      </c>
      <c r="G131" s="7" t="str">
        <f>IF(ISBLANK('ÁREA MEJORA COMPETENCIAL'!R131),"",IF('ÁREA MEJORA COMPETENCIAL'!CQ131="","",IF('ÁREA ACOMPAÑAMIENTO INT TÉC'!W131&gt;=0,"SI","NO")))</f>
        <v/>
      </c>
      <c r="H131" s="7" t="str">
        <f>IF(ISBLANK('ÁREA MEJORA COMPETENCIAL'!R131),"",IF('ÁREA MEJORA COMPETENCIAL'!CQ131="","",IF('ÁREA COMPLEMENTARIA'!BW131&gt;=0,"SI","NO")))</f>
        <v/>
      </c>
      <c r="I131" s="7" t="str">
        <f>IF('ÁREA MEJORA COMPETENCIAL'!CQ131="","",IF(ISBLANK('ÁREA MEJORA COMPETENCIAL'!R131),"",COUNTIF(F131:H131,"SI")))</f>
        <v/>
      </c>
      <c r="J131" s="7" t="str">
        <f>IF(ISBLANK('ÁREA MEJORA COMPETENCIAL'!R131),"",SUM('ÁREA MEJORA COMPETENCIAL'!CP131,'ÁREA ACOMPAÑAMIENTO INT TÉC'!V131,'ÁREA COMPLEMENTARIA'!BV131))</f>
        <v/>
      </c>
      <c r="K131" s="173" t="str">
        <f>IF(ISBLANK('ÁREA MEJORA COMPETENCIAL'!R131),"",(IF(T131=12,12,IF(T131=24,24,))))</f>
        <v/>
      </c>
      <c r="L131" s="174" t="str">
        <f>IF(ISBLANK('ÁREA MEJORA COMPETENCIAL'!R131),"",IF('ÁREA MEJORA COMPETENCIAL'!CO131="",(J131/K131),I131/3))</f>
        <v/>
      </c>
      <c r="M131" s="174" t="str">
        <f>IF(ISBLANK('ÁREA MEJORA COMPETENCIAL'!R131),"",IF('ÁREA MEJORA COMPETENCIAL'!CO131="","",(IF(AND(F131="NO",'ÁREA MEJORA COMPETENCIAL'!CR131&gt;=75%,'ÁREA ACOMPAÑAMIENTO INT TÉC'!X131&gt;=75%,'ÁREA COMPLEMENTARIA'!BX131&gt;=75%),"SI","NO"))))</f>
        <v/>
      </c>
      <c r="N131" s="174" t="str">
        <f>IF(ISBLANK('ÁREA MEJORA COMPETENCIAL'!R131),"",IF('ÁREA ACOMPAÑAMIENTO INT TÉC'!U131="","",(IF(AND(G131="NO",'ÁREA ACOMPAÑAMIENTO INT TÉC'!X131&gt;=75%,'ÁREA MEJORA COMPETENCIAL'!CR131&gt;=75%,'ÁREA COMPLEMENTARIA'!BX131&gt;=75%),"SI","NO"))))</f>
        <v/>
      </c>
      <c r="O131" s="174" t="str">
        <f>IF(ISBLANK('ÁREA MEJORA COMPETENCIAL'!R131),"",IF('ÁREA COMPLEMENTARIA'!BU131="","",(IF(AND(H131="NO",'ÁREA COMPLEMENTARIA'!BX131&gt;=75%,'ÁREA MEJORA COMPETENCIAL'!CR131&gt;=75%,'ÁREA ACOMPAÑAMIENTO INT TÉC'!X131&gt;=75%),"SI","NO"))))</f>
        <v/>
      </c>
      <c r="P131" s="7" t="str">
        <f t="shared" si="6"/>
        <v/>
      </c>
      <c r="Q131" s="7" t="str">
        <f t="shared" si="7"/>
        <v/>
      </c>
      <c r="R131" s="7" t="str">
        <f t="shared" si="8"/>
        <v/>
      </c>
      <c r="S131" s="7" t="str">
        <f t="shared" si="9"/>
        <v/>
      </c>
      <c r="T131" s="175" t="str">
        <f>IF(ISBLANK('ÁREA MEJORA COMPETENCIAL'!R131),"",(IF('ÁREA MEJORA COMPETENCIAL'!X131=1,12,IF('ÁREA MEJORA COMPETENCIAL'!X131=2,24))))</f>
        <v/>
      </c>
      <c r="U131" s="173" t="str">
        <f>IF(ISBLANK('ÁREA MEJORA COMPETENCIAL'!R131),"",SUM('ÁREA MEJORA COMPETENCIAL'!CO131,'ÁREA ACOMPAÑAMIENTO INT TÉC'!U131,'ÁREA COMPLEMENTARIA'!BU131))</f>
        <v/>
      </c>
      <c r="V131" s="216" t="str">
        <f>IF(ISBLANK('ÁREA MEJORA COMPETENCIAL'!R131),"",IF('ÁREA COMPLEMENTARIA'!BU131="","NO PROCEDE",IF(I131=3,"",IF(OR(M131="SI",N131="SI",O131="SI"),"SI","NO"))))</f>
        <v/>
      </c>
      <c r="W131" s="7" t="str">
        <f>IF(ISBLANK('ÁREA MEJORA COMPETENCIAL'!R131),"",IF(OR(I131=3,V131="SI",R131="SI",S131="SI"),"SI","NO"))</f>
        <v/>
      </c>
      <c r="X131" s="9"/>
      <c r="Y131" s="6"/>
      <c r="Z131" s="6"/>
      <c r="AA131" s="6"/>
      <c r="AB131" s="6"/>
      <c r="AC131" s="6"/>
      <c r="AD131" s="6"/>
      <c r="AE131" s="6"/>
      <c r="AF131" s="6"/>
      <c r="AG131" s="6"/>
      <c r="AH131" s="6"/>
      <c r="AI131" s="464"/>
    </row>
    <row r="132" spans="1:36" s="99" customFormat="1" ht="18" customHeight="1" x14ac:dyDescent="0.3">
      <c r="A132" s="355" t="str">
        <f>IF(ISBLANK('ÁREA MEJORA COMPETENCIAL'!A132),"",'ÁREA MEJORA COMPETENCIAL'!A132:B132)</f>
        <v/>
      </c>
      <c r="B132" s="356"/>
      <c r="C132" s="181" t="str">
        <f>IF(ISBLANK('ÁREA MEJORA COMPETENCIAL'!C132),"",'ÁREA MEJORA COMPETENCIAL'!C132)</f>
        <v/>
      </c>
      <c r="D132" s="16" t="str">
        <f>IF(ISBLANK('ÁREA MEJORA COMPETENCIAL'!D132),"",'ÁREA MEJORA COMPETENCIAL'!D132)</f>
        <v/>
      </c>
      <c r="E132" s="76"/>
      <c r="F132" s="7" t="str">
        <f>IF(ISBLANK('ÁREA MEJORA COMPETENCIAL'!R132),"",IF('ÁREA MEJORA COMPETENCIAL'!CQ132="","",IF('ÁREA MEJORA COMPETENCIAL'!CQ132&gt;=0,"SI","NO")))</f>
        <v/>
      </c>
      <c r="G132" s="7" t="str">
        <f>IF(ISBLANK('ÁREA MEJORA COMPETENCIAL'!R132),"",IF('ÁREA MEJORA COMPETENCIAL'!CQ132="","",IF('ÁREA ACOMPAÑAMIENTO INT TÉC'!W132&gt;=0,"SI","NO")))</f>
        <v/>
      </c>
      <c r="H132" s="7" t="str">
        <f>IF(ISBLANK('ÁREA MEJORA COMPETENCIAL'!R132),"",IF('ÁREA MEJORA COMPETENCIAL'!CQ132="","",IF('ÁREA COMPLEMENTARIA'!BW132&gt;=0,"SI","NO")))</f>
        <v/>
      </c>
      <c r="I132" s="7" t="str">
        <f>IF('ÁREA MEJORA COMPETENCIAL'!CQ132="","",IF(ISBLANK('ÁREA MEJORA COMPETENCIAL'!R132),"",COUNTIF(F132:H132,"SI")))</f>
        <v/>
      </c>
      <c r="J132" s="7" t="str">
        <f>IF(ISBLANK('ÁREA MEJORA COMPETENCIAL'!R132),"",SUM('ÁREA MEJORA COMPETENCIAL'!CP132,'ÁREA ACOMPAÑAMIENTO INT TÉC'!V132,'ÁREA COMPLEMENTARIA'!BV132))</f>
        <v/>
      </c>
      <c r="K132" s="173" t="str">
        <f>IF(ISBLANK('ÁREA MEJORA COMPETENCIAL'!R132),"",(IF(T132=12,12,IF(T132=24,24,))))</f>
        <v/>
      </c>
      <c r="L132" s="174" t="str">
        <f>IF(ISBLANK('ÁREA MEJORA COMPETENCIAL'!R132),"",IF('ÁREA MEJORA COMPETENCIAL'!CO132="",(J132/K132),I132/3))</f>
        <v/>
      </c>
      <c r="M132" s="174" t="str">
        <f>IF(ISBLANK('ÁREA MEJORA COMPETENCIAL'!R132),"",IF('ÁREA MEJORA COMPETENCIAL'!CO132="","",(IF(AND(F132="NO",'ÁREA MEJORA COMPETENCIAL'!CR132&gt;=75%,'ÁREA ACOMPAÑAMIENTO INT TÉC'!X132&gt;=75%,'ÁREA COMPLEMENTARIA'!BX132&gt;=75%),"SI","NO"))))</f>
        <v/>
      </c>
      <c r="N132" s="174" t="str">
        <f>IF(ISBLANK('ÁREA MEJORA COMPETENCIAL'!R132),"",IF('ÁREA ACOMPAÑAMIENTO INT TÉC'!U132="","",(IF(AND(G132="NO",'ÁREA ACOMPAÑAMIENTO INT TÉC'!X132&gt;=75%,'ÁREA MEJORA COMPETENCIAL'!CR132&gt;=75%,'ÁREA COMPLEMENTARIA'!BX132&gt;=75%),"SI","NO"))))</f>
        <v/>
      </c>
      <c r="O132" s="174" t="str">
        <f>IF(ISBLANK('ÁREA MEJORA COMPETENCIAL'!R132),"",IF('ÁREA COMPLEMENTARIA'!BU132="","",(IF(AND(H132="NO",'ÁREA COMPLEMENTARIA'!BX132&gt;=75%,'ÁREA MEJORA COMPETENCIAL'!CR132&gt;=75%,'ÁREA ACOMPAÑAMIENTO INT TÉC'!X132&gt;=75%),"SI","NO"))))</f>
        <v/>
      </c>
      <c r="P132" s="7" t="str">
        <f t="shared" si="6"/>
        <v/>
      </c>
      <c r="Q132" s="7" t="str">
        <f t="shared" si="7"/>
        <v/>
      </c>
      <c r="R132" s="7" t="str">
        <f t="shared" si="8"/>
        <v/>
      </c>
      <c r="S132" s="7" t="str">
        <f t="shared" si="9"/>
        <v/>
      </c>
      <c r="T132" s="175" t="str">
        <f>IF(ISBLANK('ÁREA MEJORA COMPETENCIAL'!R132),"",(IF('ÁREA MEJORA COMPETENCIAL'!X132=1,12,IF('ÁREA MEJORA COMPETENCIAL'!X132=2,24))))</f>
        <v/>
      </c>
      <c r="U132" s="173" t="str">
        <f>IF(ISBLANK('ÁREA MEJORA COMPETENCIAL'!R132),"",SUM('ÁREA MEJORA COMPETENCIAL'!CO132,'ÁREA ACOMPAÑAMIENTO INT TÉC'!U132,'ÁREA COMPLEMENTARIA'!BU132))</f>
        <v/>
      </c>
      <c r="V132" s="216" t="str">
        <f>IF(ISBLANK('ÁREA MEJORA COMPETENCIAL'!R132),"",IF('ÁREA COMPLEMENTARIA'!BU132="","NO PROCEDE",IF(I132=3,"",IF(OR(M132="SI",N132="SI",O132="SI"),"SI","NO"))))</f>
        <v/>
      </c>
      <c r="W132" s="7" t="str">
        <f>IF(ISBLANK('ÁREA MEJORA COMPETENCIAL'!R132),"",IF(OR(I132=3,V132="SI",R132="SI",S132="SI"),"SI","NO"))</f>
        <v/>
      </c>
      <c r="X132" s="9"/>
      <c r="Y132" s="6"/>
      <c r="Z132" s="6"/>
      <c r="AA132" s="6"/>
      <c r="AB132" s="6"/>
      <c r="AC132" s="6"/>
      <c r="AD132" s="6"/>
      <c r="AE132" s="6"/>
      <c r="AF132" s="6"/>
      <c r="AG132" s="6"/>
      <c r="AH132" s="6"/>
      <c r="AI132" s="464"/>
    </row>
    <row r="133" spans="1:36" s="99" customFormat="1" ht="18" customHeight="1" x14ac:dyDescent="0.3">
      <c r="A133" s="355" t="str">
        <f>IF(ISBLANK('ÁREA MEJORA COMPETENCIAL'!A133),"",'ÁREA MEJORA COMPETENCIAL'!A133:B133)</f>
        <v/>
      </c>
      <c r="B133" s="356"/>
      <c r="C133" s="181" t="str">
        <f>IF(ISBLANK('ÁREA MEJORA COMPETENCIAL'!C133),"",'ÁREA MEJORA COMPETENCIAL'!C133)</f>
        <v/>
      </c>
      <c r="D133" s="16" t="str">
        <f>IF(ISBLANK('ÁREA MEJORA COMPETENCIAL'!D133),"",'ÁREA MEJORA COMPETENCIAL'!D133)</f>
        <v/>
      </c>
      <c r="E133" s="76"/>
      <c r="F133" s="7" t="str">
        <f>IF(ISBLANK('ÁREA MEJORA COMPETENCIAL'!R133),"",IF('ÁREA MEJORA COMPETENCIAL'!CQ133="","",IF('ÁREA MEJORA COMPETENCIAL'!CQ133&gt;=0,"SI","NO")))</f>
        <v/>
      </c>
      <c r="G133" s="7" t="str">
        <f>IF(ISBLANK('ÁREA MEJORA COMPETENCIAL'!R133),"",IF('ÁREA MEJORA COMPETENCIAL'!CQ133="","",IF('ÁREA ACOMPAÑAMIENTO INT TÉC'!W133&gt;=0,"SI","NO")))</f>
        <v/>
      </c>
      <c r="H133" s="7" t="str">
        <f>IF(ISBLANK('ÁREA MEJORA COMPETENCIAL'!R133),"",IF('ÁREA MEJORA COMPETENCIAL'!CQ133="","",IF('ÁREA COMPLEMENTARIA'!BW133&gt;=0,"SI","NO")))</f>
        <v/>
      </c>
      <c r="I133" s="7" t="str">
        <f>IF('ÁREA MEJORA COMPETENCIAL'!CQ133="","",IF(ISBLANK('ÁREA MEJORA COMPETENCIAL'!R133),"",COUNTIF(F133:H133,"SI")))</f>
        <v/>
      </c>
      <c r="J133" s="7" t="str">
        <f>IF(ISBLANK('ÁREA MEJORA COMPETENCIAL'!R133),"",SUM('ÁREA MEJORA COMPETENCIAL'!CP133,'ÁREA ACOMPAÑAMIENTO INT TÉC'!V133,'ÁREA COMPLEMENTARIA'!BV133))</f>
        <v/>
      </c>
      <c r="K133" s="173" t="str">
        <f>IF(ISBLANK('ÁREA MEJORA COMPETENCIAL'!R133),"",(IF(T133=12,12,IF(T133=24,24,))))</f>
        <v/>
      </c>
      <c r="L133" s="174" t="str">
        <f>IF(ISBLANK('ÁREA MEJORA COMPETENCIAL'!R133),"",IF('ÁREA MEJORA COMPETENCIAL'!CO133="",(J133/K133),I133/3))</f>
        <v/>
      </c>
      <c r="M133" s="174" t="str">
        <f>IF(ISBLANK('ÁREA MEJORA COMPETENCIAL'!R133),"",IF('ÁREA MEJORA COMPETENCIAL'!CO133="","",(IF(AND(F133="NO",'ÁREA MEJORA COMPETENCIAL'!CR133&gt;=75%,'ÁREA ACOMPAÑAMIENTO INT TÉC'!X133&gt;=75%,'ÁREA COMPLEMENTARIA'!BX133&gt;=75%),"SI","NO"))))</f>
        <v/>
      </c>
      <c r="N133" s="174" t="str">
        <f>IF(ISBLANK('ÁREA MEJORA COMPETENCIAL'!R133),"",IF('ÁREA ACOMPAÑAMIENTO INT TÉC'!U133="","",(IF(AND(G133="NO",'ÁREA ACOMPAÑAMIENTO INT TÉC'!X133&gt;=75%,'ÁREA MEJORA COMPETENCIAL'!CR133&gt;=75%,'ÁREA COMPLEMENTARIA'!BX133&gt;=75%),"SI","NO"))))</f>
        <v/>
      </c>
      <c r="O133" s="174" t="str">
        <f>IF(ISBLANK('ÁREA MEJORA COMPETENCIAL'!R133),"",IF('ÁREA COMPLEMENTARIA'!BU133="","",(IF(AND(H133="NO",'ÁREA COMPLEMENTARIA'!BX133&gt;=75%,'ÁREA MEJORA COMPETENCIAL'!CR133&gt;=75%,'ÁREA ACOMPAÑAMIENTO INT TÉC'!X133&gt;=75%),"SI","NO"))))</f>
        <v/>
      </c>
      <c r="P133" s="7" t="str">
        <f t="shared" si="6"/>
        <v/>
      </c>
      <c r="Q133" s="7" t="str">
        <f t="shared" si="7"/>
        <v/>
      </c>
      <c r="R133" s="7" t="str">
        <f t="shared" si="8"/>
        <v/>
      </c>
      <c r="S133" s="7" t="str">
        <f t="shared" si="9"/>
        <v/>
      </c>
      <c r="T133" s="175" t="str">
        <f>IF(ISBLANK('ÁREA MEJORA COMPETENCIAL'!R133),"",(IF('ÁREA MEJORA COMPETENCIAL'!X133=1,12,IF('ÁREA MEJORA COMPETENCIAL'!X133=2,24))))</f>
        <v/>
      </c>
      <c r="U133" s="173" t="str">
        <f>IF(ISBLANK('ÁREA MEJORA COMPETENCIAL'!R133),"",SUM('ÁREA MEJORA COMPETENCIAL'!CO133,'ÁREA ACOMPAÑAMIENTO INT TÉC'!U133,'ÁREA COMPLEMENTARIA'!BU133))</f>
        <v/>
      </c>
      <c r="V133" s="216" t="str">
        <f>IF(ISBLANK('ÁREA MEJORA COMPETENCIAL'!R133),"",IF('ÁREA COMPLEMENTARIA'!BU133="","NO PROCEDE",IF(I133=3,"",IF(OR(M133="SI",N133="SI",O133="SI"),"SI","NO"))))</f>
        <v/>
      </c>
      <c r="W133" s="7" t="str">
        <f>IF(ISBLANK('ÁREA MEJORA COMPETENCIAL'!R133),"",IF(OR(I133=3,V133="SI",R133="SI",S133="SI"),"SI","NO"))</f>
        <v/>
      </c>
      <c r="X133" s="9"/>
      <c r="Y133" s="6"/>
      <c r="Z133" s="6"/>
      <c r="AA133" s="6"/>
      <c r="AB133" s="6"/>
      <c r="AC133" s="6"/>
      <c r="AD133" s="6"/>
      <c r="AE133" s="6"/>
      <c r="AF133" s="6"/>
      <c r="AG133" s="6"/>
      <c r="AH133" s="6"/>
      <c r="AI133" s="464"/>
    </row>
    <row r="134" spans="1:36" s="99" customFormat="1" ht="18" customHeight="1" x14ac:dyDescent="0.3">
      <c r="A134" s="355" t="str">
        <f>IF(ISBLANK('ÁREA MEJORA COMPETENCIAL'!A134),"",'ÁREA MEJORA COMPETENCIAL'!A134:B134)</f>
        <v/>
      </c>
      <c r="B134" s="356"/>
      <c r="C134" s="181" t="str">
        <f>IF(ISBLANK('ÁREA MEJORA COMPETENCIAL'!C134),"",'ÁREA MEJORA COMPETENCIAL'!C134)</f>
        <v/>
      </c>
      <c r="D134" s="16" t="str">
        <f>IF(ISBLANK('ÁREA MEJORA COMPETENCIAL'!D134),"",'ÁREA MEJORA COMPETENCIAL'!D134)</f>
        <v/>
      </c>
      <c r="E134" s="76"/>
      <c r="F134" s="7" t="str">
        <f>IF(ISBLANK('ÁREA MEJORA COMPETENCIAL'!R134),"",IF('ÁREA MEJORA COMPETENCIAL'!CQ134="","",IF('ÁREA MEJORA COMPETENCIAL'!CQ134&gt;=0,"SI","NO")))</f>
        <v/>
      </c>
      <c r="G134" s="7" t="str">
        <f>IF(ISBLANK('ÁREA MEJORA COMPETENCIAL'!R134),"",IF('ÁREA MEJORA COMPETENCIAL'!CQ134="","",IF('ÁREA ACOMPAÑAMIENTO INT TÉC'!W134&gt;=0,"SI","NO")))</f>
        <v/>
      </c>
      <c r="H134" s="7" t="str">
        <f>IF(ISBLANK('ÁREA MEJORA COMPETENCIAL'!R134),"",IF('ÁREA MEJORA COMPETENCIAL'!CQ134="","",IF('ÁREA COMPLEMENTARIA'!BW134&gt;=0,"SI","NO")))</f>
        <v/>
      </c>
      <c r="I134" s="7" t="str">
        <f>IF('ÁREA MEJORA COMPETENCIAL'!CQ134="","",IF(ISBLANK('ÁREA MEJORA COMPETENCIAL'!R134),"",COUNTIF(F134:H134,"SI")))</f>
        <v/>
      </c>
      <c r="J134" s="7" t="str">
        <f>IF(ISBLANK('ÁREA MEJORA COMPETENCIAL'!R134),"",SUM('ÁREA MEJORA COMPETENCIAL'!CP134,'ÁREA ACOMPAÑAMIENTO INT TÉC'!V134,'ÁREA COMPLEMENTARIA'!BV134))</f>
        <v/>
      </c>
      <c r="K134" s="173" t="str">
        <f>IF(ISBLANK('ÁREA MEJORA COMPETENCIAL'!R134),"",(IF(T134=12,12,IF(T134=24,24,))))</f>
        <v/>
      </c>
      <c r="L134" s="174" t="str">
        <f>IF(ISBLANK('ÁREA MEJORA COMPETENCIAL'!R134),"",IF('ÁREA MEJORA COMPETENCIAL'!CO134="",(J134/K134),I134/3))</f>
        <v/>
      </c>
      <c r="M134" s="174" t="str">
        <f>IF(ISBLANK('ÁREA MEJORA COMPETENCIAL'!R134),"",IF('ÁREA MEJORA COMPETENCIAL'!CO134="","",(IF(AND(F134="NO",'ÁREA MEJORA COMPETENCIAL'!CR134&gt;=75%,'ÁREA ACOMPAÑAMIENTO INT TÉC'!X134&gt;=75%,'ÁREA COMPLEMENTARIA'!BX134&gt;=75%),"SI","NO"))))</f>
        <v/>
      </c>
      <c r="N134" s="174" t="str">
        <f>IF(ISBLANK('ÁREA MEJORA COMPETENCIAL'!R134),"",IF('ÁREA ACOMPAÑAMIENTO INT TÉC'!U134="","",(IF(AND(G134="NO",'ÁREA ACOMPAÑAMIENTO INT TÉC'!X134&gt;=75%,'ÁREA MEJORA COMPETENCIAL'!CR134&gt;=75%,'ÁREA COMPLEMENTARIA'!BX134&gt;=75%),"SI","NO"))))</f>
        <v/>
      </c>
      <c r="O134" s="174" t="str">
        <f>IF(ISBLANK('ÁREA MEJORA COMPETENCIAL'!R134),"",IF('ÁREA COMPLEMENTARIA'!BU134="","",(IF(AND(H134="NO",'ÁREA COMPLEMENTARIA'!BX134&gt;=75%,'ÁREA MEJORA COMPETENCIAL'!CR134&gt;=75%,'ÁREA ACOMPAÑAMIENTO INT TÉC'!X134&gt;=75%),"SI","NO"))))</f>
        <v/>
      </c>
      <c r="P134" s="7" t="str">
        <f t="shared" si="6"/>
        <v/>
      </c>
      <c r="Q134" s="7" t="str">
        <f t="shared" si="7"/>
        <v/>
      </c>
      <c r="R134" s="7" t="str">
        <f t="shared" si="8"/>
        <v/>
      </c>
      <c r="S134" s="7" t="str">
        <f t="shared" si="9"/>
        <v/>
      </c>
      <c r="T134" s="175" t="str">
        <f>IF(ISBLANK('ÁREA MEJORA COMPETENCIAL'!R134),"",(IF('ÁREA MEJORA COMPETENCIAL'!X134=1,12,IF('ÁREA MEJORA COMPETENCIAL'!X134=2,24))))</f>
        <v/>
      </c>
      <c r="U134" s="173" t="str">
        <f>IF(ISBLANK('ÁREA MEJORA COMPETENCIAL'!R134),"",SUM('ÁREA MEJORA COMPETENCIAL'!CO134,'ÁREA ACOMPAÑAMIENTO INT TÉC'!U134,'ÁREA COMPLEMENTARIA'!BU134))</f>
        <v/>
      </c>
      <c r="V134" s="216" t="str">
        <f>IF(ISBLANK('ÁREA MEJORA COMPETENCIAL'!R134),"",IF('ÁREA COMPLEMENTARIA'!BU134="","NO PROCEDE",IF(I134=3,"",IF(OR(M134="SI",N134="SI",O134="SI"),"SI","NO"))))</f>
        <v/>
      </c>
      <c r="W134" s="7" t="str">
        <f>IF(ISBLANK('ÁREA MEJORA COMPETENCIAL'!R134),"",IF(OR(I134=3,V134="SI",R134="SI",S134="SI"),"SI","NO"))</f>
        <v/>
      </c>
      <c r="X134" s="9"/>
      <c r="Y134" s="6"/>
      <c r="Z134" s="6"/>
      <c r="AA134" s="6"/>
      <c r="AB134" s="6"/>
      <c r="AC134" s="6"/>
      <c r="AD134" s="6"/>
      <c r="AE134" s="6"/>
      <c r="AF134" s="6"/>
      <c r="AG134" s="6"/>
      <c r="AH134" s="6"/>
      <c r="AI134" s="464"/>
    </row>
    <row r="135" spans="1:36" s="99" customFormat="1" ht="18" customHeight="1" x14ac:dyDescent="0.3">
      <c r="A135" s="355" t="str">
        <f>IF(ISBLANK('ÁREA MEJORA COMPETENCIAL'!A135),"",'ÁREA MEJORA COMPETENCIAL'!A135:B135)</f>
        <v/>
      </c>
      <c r="B135" s="356"/>
      <c r="C135" s="181" t="str">
        <f>IF(ISBLANK('ÁREA MEJORA COMPETENCIAL'!C135),"",'ÁREA MEJORA COMPETENCIAL'!C135)</f>
        <v/>
      </c>
      <c r="D135" s="16" t="str">
        <f>IF(ISBLANK('ÁREA MEJORA COMPETENCIAL'!D135),"",'ÁREA MEJORA COMPETENCIAL'!D135)</f>
        <v/>
      </c>
      <c r="E135" s="76"/>
      <c r="F135" s="7" t="str">
        <f>IF(ISBLANK('ÁREA MEJORA COMPETENCIAL'!R135),"",IF('ÁREA MEJORA COMPETENCIAL'!CQ135="","",IF('ÁREA MEJORA COMPETENCIAL'!CQ135&gt;=0,"SI","NO")))</f>
        <v/>
      </c>
      <c r="G135" s="7" t="str">
        <f>IF(ISBLANK('ÁREA MEJORA COMPETENCIAL'!R135),"",IF('ÁREA MEJORA COMPETENCIAL'!CQ135="","",IF('ÁREA ACOMPAÑAMIENTO INT TÉC'!W135&gt;=0,"SI","NO")))</f>
        <v/>
      </c>
      <c r="H135" s="7" t="str">
        <f>IF(ISBLANK('ÁREA MEJORA COMPETENCIAL'!R135),"",IF('ÁREA MEJORA COMPETENCIAL'!CQ135="","",IF('ÁREA COMPLEMENTARIA'!BW135&gt;=0,"SI","NO")))</f>
        <v/>
      </c>
      <c r="I135" s="7" t="str">
        <f>IF('ÁREA MEJORA COMPETENCIAL'!CQ135="","",IF(ISBLANK('ÁREA MEJORA COMPETENCIAL'!R135),"",COUNTIF(F135:H135,"SI")))</f>
        <v/>
      </c>
      <c r="J135" s="7" t="str">
        <f>IF(ISBLANK('ÁREA MEJORA COMPETENCIAL'!R135),"",SUM('ÁREA MEJORA COMPETENCIAL'!CP135,'ÁREA ACOMPAÑAMIENTO INT TÉC'!V135,'ÁREA COMPLEMENTARIA'!BV135))</f>
        <v/>
      </c>
      <c r="K135" s="173" t="str">
        <f>IF(ISBLANK('ÁREA MEJORA COMPETENCIAL'!R135),"",(IF(T135=12,12,IF(T135=24,24,))))</f>
        <v/>
      </c>
      <c r="L135" s="174" t="str">
        <f>IF(ISBLANK('ÁREA MEJORA COMPETENCIAL'!R135),"",IF('ÁREA MEJORA COMPETENCIAL'!CO135="",(J135/K135),I135/3))</f>
        <v/>
      </c>
      <c r="M135" s="174" t="str">
        <f>IF(ISBLANK('ÁREA MEJORA COMPETENCIAL'!R135),"",IF('ÁREA MEJORA COMPETENCIAL'!CO135="","",(IF(AND(F135="NO",'ÁREA MEJORA COMPETENCIAL'!CR135&gt;=75%,'ÁREA ACOMPAÑAMIENTO INT TÉC'!X135&gt;=75%,'ÁREA COMPLEMENTARIA'!BX135&gt;=75%),"SI","NO"))))</f>
        <v/>
      </c>
      <c r="N135" s="174" t="str">
        <f>IF(ISBLANK('ÁREA MEJORA COMPETENCIAL'!R135),"",IF('ÁREA ACOMPAÑAMIENTO INT TÉC'!U135="","",(IF(AND(G135="NO",'ÁREA ACOMPAÑAMIENTO INT TÉC'!X135&gt;=75%,'ÁREA MEJORA COMPETENCIAL'!CR135&gt;=75%,'ÁREA COMPLEMENTARIA'!BX135&gt;=75%),"SI","NO"))))</f>
        <v/>
      </c>
      <c r="O135" s="174" t="str">
        <f>IF(ISBLANK('ÁREA MEJORA COMPETENCIAL'!R135),"",IF('ÁREA COMPLEMENTARIA'!BU135="","",(IF(AND(H135="NO",'ÁREA COMPLEMENTARIA'!BX135&gt;=75%,'ÁREA MEJORA COMPETENCIAL'!CR135&gt;=75%,'ÁREA ACOMPAÑAMIENTO INT TÉC'!X135&gt;=75%),"SI","NO"))))</f>
        <v/>
      </c>
      <c r="P135" s="7" t="str">
        <f t="shared" si="6"/>
        <v/>
      </c>
      <c r="Q135" s="7" t="str">
        <f t="shared" si="7"/>
        <v/>
      </c>
      <c r="R135" s="7" t="str">
        <f t="shared" si="8"/>
        <v/>
      </c>
      <c r="S135" s="7" t="str">
        <f t="shared" si="9"/>
        <v/>
      </c>
      <c r="T135" s="175" t="str">
        <f>IF(ISBLANK('ÁREA MEJORA COMPETENCIAL'!R135),"",(IF('ÁREA MEJORA COMPETENCIAL'!X135=1,12,IF('ÁREA MEJORA COMPETENCIAL'!X135=2,24))))</f>
        <v/>
      </c>
      <c r="U135" s="173" t="str">
        <f>IF(ISBLANK('ÁREA MEJORA COMPETENCIAL'!R135),"",SUM('ÁREA MEJORA COMPETENCIAL'!CO135,'ÁREA ACOMPAÑAMIENTO INT TÉC'!U135,'ÁREA COMPLEMENTARIA'!BU135))</f>
        <v/>
      </c>
      <c r="V135" s="216" t="str">
        <f>IF(ISBLANK('ÁREA MEJORA COMPETENCIAL'!R135),"",IF('ÁREA COMPLEMENTARIA'!BU135="","NO PROCEDE",IF(I135=3,"",IF(OR(M135="SI",N135="SI",O135="SI"),"SI","NO"))))</f>
        <v/>
      </c>
      <c r="W135" s="7" t="str">
        <f>IF(ISBLANK('ÁREA MEJORA COMPETENCIAL'!R135),"",IF(OR(I135=3,V135="SI",R135="SI",S135="SI"),"SI","NO"))</f>
        <v/>
      </c>
      <c r="X135" s="9"/>
      <c r="Y135" s="6"/>
      <c r="Z135" s="6"/>
      <c r="AA135" s="6"/>
      <c r="AB135" s="6"/>
      <c r="AC135" s="6"/>
      <c r="AD135" s="6"/>
      <c r="AE135" s="6"/>
      <c r="AF135" s="6"/>
      <c r="AG135" s="6"/>
      <c r="AH135" s="6"/>
      <c r="AI135" s="464"/>
    </row>
    <row r="136" spans="1:36" s="99" customFormat="1" ht="18" customHeight="1" x14ac:dyDescent="0.3">
      <c r="A136" s="355" t="str">
        <f>IF(ISBLANK('ÁREA MEJORA COMPETENCIAL'!A136),"",'ÁREA MEJORA COMPETENCIAL'!A136:B136)</f>
        <v/>
      </c>
      <c r="B136" s="356"/>
      <c r="C136" s="181" t="str">
        <f>IF(ISBLANK('ÁREA MEJORA COMPETENCIAL'!C136),"",'ÁREA MEJORA COMPETENCIAL'!C136)</f>
        <v/>
      </c>
      <c r="D136" s="16" t="str">
        <f>IF(ISBLANK('ÁREA MEJORA COMPETENCIAL'!D136),"",'ÁREA MEJORA COMPETENCIAL'!D136)</f>
        <v/>
      </c>
      <c r="E136" s="76"/>
      <c r="F136" s="7" t="str">
        <f>IF(ISBLANK('ÁREA MEJORA COMPETENCIAL'!R136),"",IF('ÁREA MEJORA COMPETENCIAL'!CQ136="","",IF('ÁREA MEJORA COMPETENCIAL'!CQ136&gt;=0,"SI","NO")))</f>
        <v/>
      </c>
      <c r="G136" s="7" t="str">
        <f>IF(ISBLANK('ÁREA MEJORA COMPETENCIAL'!R136),"",IF('ÁREA MEJORA COMPETENCIAL'!CQ136="","",IF('ÁREA ACOMPAÑAMIENTO INT TÉC'!W136&gt;=0,"SI","NO")))</f>
        <v/>
      </c>
      <c r="H136" s="7" t="str">
        <f>IF(ISBLANK('ÁREA MEJORA COMPETENCIAL'!R136),"",IF('ÁREA MEJORA COMPETENCIAL'!CQ136="","",IF('ÁREA COMPLEMENTARIA'!BW136&gt;=0,"SI","NO")))</f>
        <v/>
      </c>
      <c r="I136" s="7" t="str">
        <f>IF('ÁREA MEJORA COMPETENCIAL'!CQ136="","",IF(ISBLANK('ÁREA MEJORA COMPETENCIAL'!R136),"",COUNTIF(F136:H136,"SI")))</f>
        <v/>
      </c>
      <c r="J136" s="7" t="str">
        <f>IF(ISBLANK('ÁREA MEJORA COMPETENCIAL'!R136),"",SUM('ÁREA MEJORA COMPETENCIAL'!CP136,'ÁREA ACOMPAÑAMIENTO INT TÉC'!V136,'ÁREA COMPLEMENTARIA'!BV136))</f>
        <v/>
      </c>
      <c r="K136" s="173" t="str">
        <f>IF(ISBLANK('ÁREA MEJORA COMPETENCIAL'!R136),"",(IF(T136=12,12,IF(T136=24,24,))))</f>
        <v/>
      </c>
      <c r="L136" s="174" t="str">
        <f>IF(ISBLANK('ÁREA MEJORA COMPETENCIAL'!R136),"",IF('ÁREA MEJORA COMPETENCIAL'!CO136="",(J136/K136),I136/3))</f>
        <v/>
      </c>
      <c r="M136" s="174" t="str">
        <f>IF(ISBLANK('ÁREA MEJORA COMPETENCIAL'!R136),"",IF('ÁREA MEJORA COMPETENCIAL'!CO136="","",(IF(AND(F136="NO",'ÁREA MEJORA COMPETENCIAL'!CR136&gt;=75%,'ÁREA ACOMPAÑAMIENTO INT TÉC'!X136&gt;=75%,'ÁREA COMPLEMENTARIA'!BX136&gt;=75%),"SI","NO"))))</f>
        <v/>
      </c>
      <c r="N136" s="174" t="str">
        <f>IF(ISBLANK('ÁREA MEJORA COMPETENCIAL'!R136),"",IF('ÁREA ACOMPAÑAMIENTO INT TÉC'!U136="","",(IF(AND(G136="NO",'ÁREA ACOMPAÑAMIENTO INT TÉC'!X136&gt;=75%,'ÁREA MEJORA COMPETENCIAL'!CR136&gt;=75%,'ÁREA COMPLEMENTARIA'!BX136&gt;=75%),"SI","NO"))))</f>
        <v/>
      </c>
      <c r="O136" s="174" t="str">
        <f>IF(ISBLANK('ÁREA MEJORA COMPETENCIAL'!R136),"",IF('ÁREA COMPLEMENTARIA'!BU136="","",(IF(AND(H136="NO",'ÁREA COMPLEMENTARIA'!BX136&gt;=75%,'ÁREA MEJORA COMPETENCIAL'!CR136&gt;=75%,'ÁREA ACOMPAÑAMIENTO INT TÉC'!X136&gt;=75%),"SI","NO"))))</f>
        <v/>
      </c>
      <c r="P136" s="7" t="str">
        <f t="shared" si="6"/>
        <v/>
      </c>
      <c r="Q136" s="7" t="str">
        <f t="shared" si="7"/>
        <v/>
      </c>
      <c r="R136" s="7" t="str">
        <f t="shared" si="8"/>
        <v/>
      </c>
      <c r="S136" s="7" t="str">
        <f t="shared" si="9"/>
        <v/>
      </c>
      <c r="T136" s="175" t="str">
        <f>IF(ISBLANK('ÁREA MEJORA COMPETENCIAL'!R136),"",(IF('ÁREA MEJORA COMPETENCIAL'!X136=1,12,IF('ÁREA MEJORA COMPETENCIAL'!X136=2,24))))</f>
        <v/>
      </c>
      <c r="U136" s="173" t="str">
        <f>IF(ISBLANK('ÁREA MEJORA COMPETENCIAL'!R136),"",SUM('ÁREA MEJORA COMPETENCIAL'!CO136,'ÁREA ACOMPAÑAMIENTO INT TÉC'!U136,'ÁREA COMPLEMENTARIA'!BU136))</f>
        <v/>
      </c>
      <c r="V136" s="216" t="str">
        <f>IF(ISBLANK('ÁREA MEJORA COMPETENCIAL'!R136),"",IF('ÁREA COMPLEMENTARIA'!BU136="","NO PROCEDE",IF(I136=3,"",IF(OR(M136="SI",N136="SI",O136="SI"),"SI","NO"))))</f>
        <v/>
      </c>
      <c r="W136" s="7" t="str">
        <f>IF(ISBLANK('ÁREA MEJORA COMPETENCIAL'!R136),"",IF(OR(I136=3,V136="SI",R136="SI",S136="SI"),"SI","NO"))</f>
        <v/>
      </c>
      <c r="X136" s="9"/>
      <c r="Y136" s="6"/>
      <c r="Z136" s="6"/>
      <c r="AA136" s="6"/>
      <c r="AB136" s="6"/>
      <c r="AC136" s="6"/>
      <c r="AD136" s="6"/>
      <c r="AE136" s="6"/>
      <c r="AF136" s="6"/>
      <c r="AG136" s="6"/>
      <c r="AH136" s="6"/>
      <c r="AI136" s="464"/>
    </row>
    <row r="137" spans="1:36" ht="18" customHeight="1" x14ac:dyDescent="0.3">
      <c r="A137" s="355" t="str">
        <f>IF(ISBLANK('ÁREA MEJORA COMPETENCIAL'!A137),"",'ÁREA MEJORA COMPETENCIAL'!A137:B137)</f>
        <v/>
      </c>
      <c r="B137" s="356"/>
      <c r="C137" s="181" t="str">
        <f>IF(ISBLANK('ÁREA MEJORA COMPETENCIAL'!C137),"",'ÁREA MEJORA COMPETENCIAL'!C137)</f>
        <v/>
      </c>
      <c r="D137" s="16" t="str">
        <f>IF(ISBLANK('ÁREA MEJORA COMPETENCIAL'!D137),"",'ÁREA MEJORA COMPETENCIAL'!D137)</f>
        <v/>
      </c>
      <c r="E137" s="76"/>
      <c r="F137" s="7" t="str">
        <f>IF(ISBLANK('ÁREA MEJORA COMPETENCIAL'!R137),"",IF('ÁREA MEJORA COMPETENCIAL'!CQ137="","",IF('ÁREA MEJORA COMPETENCIAL'!CQ137&gt;=0,"SI","NO")))</f>
        <v/>
      </c>
      <c r="G137" s="7" t="str">
        <f>IF(ISBLANK('ÁREA MEJORA COMPETENCIAL'!R137),"",IF('ÁREA MEJORA COMPETENCIAL'!CQ137="","",IF('ÁREA ACOMPAÑAMIENTO INT TÉC'!W137&gt;=0,"SI","NO")))</f>
        <v/>
      </c>
      <c r="H137" s="7" t="str">
        <f>IF(ISBLANK('ÁREA MEJORA COMPETENCIAL'!R137),"",IF('ÁREA MEJORA COMPETENCIAL'!CQ137="","",IF('ÁREA COMPLEMENTARIA'!BW137&gt;=0,"SI","NO")))</f>
        <v/>
      </c>
      <c r="I137" s="7" t="str">
        <f>IF('ÁREA MEJORA COMPETENCIAL'!CQ137="","",IF(ISBLANK('ÁREA MEJORA COMPETENCIAL'!R137),"",COUNTIF(F137:H137,"SI")))</f>
        <v/>
      </c>
      <c r="J137" s="7" t="str">
        <f>IF(ISBLANK('ÁREA MEJORA COMPETENCIAL'!R137),"",SUM('ÁREA MEJORA COMPETENCIAL'!CP137,'ÁREA ACOMPAÑAMIENTO INT TÉC'!V137,'ÁREA COMPLEMENTARIA'!BV137))</f>
        <v/>
      </c>
      <c r="K137" s="173" t="str">
        <f>IF(ISBLANK('ÁREA MEJORA COMPETENCIAL'!R137),"",(IF(T137=12,12,IF(T137=24,24,))))</f>
        <v/>
      </c>
      <c r="L137" s="174" t="str">
        <f>IF(ISBLANK('ÁREA MEJORA COMPETENCIAL'!R137),"",IF('ÁREA MEJORA COMPETENCIAL'!CO137="",(J137/K137),I137/3))</f>
        <v/>
      </c>
      <c r="M137" s="174" t="str">
        <f>IF(ISBLANK('ÁREA MEJORA COMPETENCIAL'!R137),"",IF('ÁREA MEJORA COMPETENCIAL'!CO137="","",(IF(AND(F137="NO",'ÁREA MEJORA COMPETENCIAL'!CR137&gt;=75%,'ÁREA ACOMPAÑAMIENTO INT TÉC'!X137&gt;=75%,'ÁREA COMPLEMENTARIA'!BX137&gt;=75%),"SI","NO"))))</f>
        <v/>
      </c>
      <c r="N137" s="174" t="str">
        <f>IF(ISBLANK('ÁREA MEJORA COMPETENCIAL'!R137),"",IF('ÁREA ACOMPAÑAMIENTO INT TÉC'!U137="","",(IF(AND(G137="NO",'ÁREA ACOMPAÑAMIENTO INT TÉC'!X137&gt;=75%,'ÁREA MEJORA COMPETENCIAL'!CR137&gt;=75%,'ÁREA COMPLEMENTARIA'!BX137&gt;=75%),"SI","NO"))))</f>
        <v/>
      </c>
      <c r="O137" s="174" t="str">
        <f>IF(ISBLANK('ÁREA MEJORA COMPETENCIAL'!R137),"",IF('ÁREA COMPLEMENTARIA'!BU137="","",(IF(AND(H137="NO",'ÁREA COMPLEMENTARIA'!BX137&gt;=75%,'ÁREA MEJORA COMPETENCIAL'!CR137&gt;=75%,'ÁREA ACOMPAÑAMIENTO INT TÉC'!X137&gt;=75%),"SI","NO"))))</f>
        <v/>
      </c>
      <c r="P137" s="7" t="str">
        <f t="shared" si="6"/>
        <v/>
      </c>
      <c r="Q137" s="7" t="str">
        <f t="shared" si="7"/>
        <v/>
      </c>
      <c r="R137" s="7" t="str">
        <f t="shared" si="8"/>
        <v/>
      </c>
      <c r="S137" s="7" t="str">
        <f t="shared" si="9"/>
        <v/>
      </c>
      <c r="T137" s="175" t="str">
        <f>IF(ISBLANK('ÁREA MEJORA COMPETENCIAL'!R137),"",(IF('ÁREA MEJORA COMPETENCIAL'!X137=1,12,IF('ÁREA MEJORA COMPETENCIAL'!X137=2,24))))</f>
        <v/>
      </c>
      <c r="U137" s="173" t="str">
        <f>IF(ISBLANK('ÁREA MEJORA COMPETENCIAL'!R137),"",SUM('ÁREA MEJORA COMPETENCIAL'!CO137,'ÁREA ACOMPAÑAMIENTO INT TÉC'!U137,'ÁREA COMPLEMENTARIA'!BU137))</f>
        <v/>
      </c>
      <c r="V137" s="216" t="str">
        <f>IF(ISBLANK('ÁREA MEJORA COMPETENCIAL'!R137),"",IF('ÁREA COMPLEMENTARIA'!BU137="","NO PROCEDE",IF(I137=3,"",IF(OR(M137="SI",N137="SI",O137="SI"),"SI","NO"))))</f>
        <v/>
      </c>
      <c r="W137" s="7" t="str">
        <f>IF(ISBLANK('ÁREA MEJORA COMPETENCIAL'!R137),"",IF(OR(I137=3,V137="SI",R137="SI",S137="SI"),"SI","NO"))</f>
        <v/>
      </c>
      <c r="X137" s="9"/>
      <c r="Y137" s="6"/>
      <c r="Z137" s="6"/>
      <c r="AA137" s="6"/>
      <c r="AB137" s="6"/>
      <c r="AC137" s="6"/>
      <c r="AD137" s="6"/>
      <c r="AE137" s="6"/>
      <c r="AF137" s="6"/>
      <c r="AG137" s="6"/>
      <c r="AH137" s="6"/>
      <c r="AI137" s="464"/>
      <c r="AJ137" s="99"/>
    </row>
    <row r="138" spans="1:36" s="99" customFormat="1" ht="18" customHeight="1" x14ac:dyDescent="0.3">
      <c r="A138" s="355" t="str">
        <f>IF(ISBLANK('ÁREA MEJORA COMPETENCIAL'!A138),"",'ÁREA MEJORA COMPETENCIAL'!A138:B138)</f>
        <v/>
      </c>
      <c r="B138" s="356"/>
      <c r="C138" s="181" t="str">
        <f>IF(ISBLANK('ÁREA MEJORA COMPETENCIAL'!C138),"",'ÁREA MEJORA COMPETENCIAL'!C138)</f>
        <v/>
      </c>
      <c r="D138" s="16" t="str">
        <f>IF(ISBLANK('ÁREA MEJORA COMPETENCIAL'!D138),"",'ÁREA MEJORA COMPETENCIAL'!D138)</f>
        <v/>
      </c>
      <c r="E138" s="76"/>
      <c r="F138" s="7" t="str">
        <f>IF(ISBLANK('ÁREA MEJORA COMPETENCIAL'!R138),"",IF('ÁREA MEJORA COMPETENCIAL'!CQ138="","",IF('ÁREA MEJORA COMPETENCIAL'!CQ138&gt;=0,"SI","NO")))</f>
        <v/>
      </c>
      <c r="G138" s="7" t="str">
        <f>IF(ISBLANK('ÁREA MEJORA COMPETENCIAL'!R138),"",IF('ÁREA MEJORA COMPETENCIAL'!CQ138="","",IF('ÁREA ACOMPAÑAMIENTO INT TÉC'!W138&gt;=0,"SI","NO")))</f>
        <v/>
      </c>
      <c r="H138" s="7" t="str">
        <f>IF(ISBLANK('ÁREA MEJORA COMPETENCIAL'!R138),"",IF('ÁREA MEJORA COMPETENCIAL'!CQ138="","",IF('ÁREA COMPLEMENTARIA'!BW138&gt;=0,"SI","NO")))</f>
        <v/>
      </c>
      <c r="I138" s="7" t="str">
        <f>IF('ÁREA MEJORA COMPETENCIAL'!CQ138="","",IF(ISBLANK('ÁREA MEJORA COMPETENCIAL'!R138),"",COUNTIF(F138:H138,"SI")))</f>
        <v/>
      </c>
      <c r="J138" s="7" t="str">
        <f>IF(ISBLANK('ÁREA MEJORA COMPETENCIAL'!R138),"",SUM('ÁREA MEJORA COMPETENCIAL'!CP138,'ÁREA ACOMPAÑAMIENTO INT TÉC'!V138,'ÁREA COMPLEMENTARIA'!BV138))</f>
        <v/>
      </c>
      <c r="K138" s="173" t="str">
        <f>IF(ISBLANK('ÁREA MEJORA COMPETENCIAL'!R138),"",(IF(T138=12,12,IF(T138=24,24,))))</f>
        <v/>
      </c>
      <c r="L138" s="174" t="str">
        <f>IF(ISBLANK('ÁREA MEJORA COMPETENCIAL'!R138),"",IF('ÁREA MEJORA COMPETENCIAL'!CO138="",(J138/K138),I138/3))</f>
        <v/>
      </c>
      <c r="M138" s="174" t="str">
        <f>IF(ISBLANK('ÁREA MEJORA COMPETENCIAL'!R138),"",IF('ÁREA MEJORA COMPETENCIAL'!CO138="","",(IF(AND(F138="NO",'ÁREA MEJORA COMPETENCIAL'!CR138&gt;=75%,'ÁREA ACOMPAÑAMIENTO INT TÉC'!X138&gt;=75%,'ÁREA COMPLEMENTARIA'!BX138&gt;=75%),"SI","NO"))))</f>
        <v/>
      </c>
      <c r="N138" s="174" t="str">
        <f>IF(ISBLANK('ÁREA MEJORA COMPETENCIAL'!R138),"",IF('ÁREA ACOMPAÑAMIENTO INT TÉC'!U138="","",(IF(AND(G138="NO",'ÁREA ACOMPAÑAMIENTO INT TÉC'!X138&gt;=75%,'ÁREA MEJORA COMPETENCIAL'!CR138&gt;=75%,'ÁREA COMPLEMENTARIA'!BX138&gt;=75%),"SI","NO"))))</f>
        <v/>
      </c>
      <c r="O138" s="174" t="str">
        <f>IF(ISBLANK('ÁREA MEJORA COMPETENCIAL'!R138),"",IF('ÁREA COMPLEMENTARIA'!BU138="","",(IF(AND(H138="NO",'ÁREA COMPLEMENTARIA'!BX138&gt;=75%,'ÁREA MEJORA COMPETENCIAL'!CR138&gt;=75%,'ÁREA ACOMPAÑAMIENTO INT TÉC'!X138&gt;=75%),"SI","NO"))))</f>
        <v/>
      </c>
      <c r="P138" s="7" t="str">
        <f t="shared" si="6"/>
        <v/>
      </c>
      <c r="Q138" s="7" t="str">
        <f t="shared" si="7"/>
        <v/>
      </c>
      <c r="R138" s="7" t="str">
        <f t="shared" si="8"/>
        <v/>
      </c>
      <c r="S138" s="7" t="str">
        <f t="shared" si="9"/>
        <v/>
      </c>
      <c r="T138" s="175" t="str">
        <f>IF(ISBLANK('ÁREA MEJORA COMPETENCIAL'!R138),"",(IF('ÁREA MEJORA COMPETENCIAL'!X138=1,12,IF('ÁREA MEJORA COMPETENCIAL'!X138=2,24))))</f>
        <v/>
      </c>
      <c r="U138" s="173" t="str">
        <f>IF(ISBLANK('ÁREA MEJORA COMPETENCIAL'!R138),"",SUM('ÁREA MEJORA COMPETENCIAL'!CO138,'ÁREA ACOMPAÑAMIENTO INT TÉC'!U138,'ÁREA COMPLEMENTARIA'!BU138))</f>
        <v/>
      </c>
      <c r="V138" s="216" t="str">
        <f>IF(ISBLANK('ÁREA MEJORA COMPETENCIAL'!R138),"",IF('ÁREA COMPLEMENTARIA'!BU138="","NO PROCEDE",IF(I138=3,"",IF(OR(M138="SI",N138="SI",O138="SI"),"SI","NO"))))</f>
        <v/>
      </c>
      <c r="W138" s="7" t="str">
        <f>IF(ISBLANK('ÁREA MEJORA COMPETENCIAL'!R138),"",IF(OR(I138=3,V138="SI",R138="SI",S138="SI"),"SI","NO"))</f>
        <v/>
      </c>
      <c r="X138" s="9"/>
      <c r="Y138" s="6"/>
      <c r="Z138" s="6"/>
      <c r="AA138" s="6"/>
      <c r="AB138" s="6"/>
      <c r="AC138" s="6"/>
      <c r="AD138" s="6"/>
      <c r="AE138" s="6"/>
      <c r="AF138" s="6"/>
      <c r="AG138" s="6"/>
      <c r="AH138" s="6"/>
      <c r="AI138" s="464"/>
    </row>
    <row r="139" spans="1:36" s="99" customFormat="1" ht="18" customHeight="1" x14ac:dyDescent="0.3">
      <c r="A139" s="355" t="str">
        <f>IF(ISBLANK('ÁREA MEJORA COMPETENCIAL'!A139),"",'ÁREA MEJORA COMPETENCIAL'!A139:B139)</f>
        <v/>
      </c>
      <c r="B139" s="356"/>
      <c r="C139" s="181" t="str">
        <f>IF(ISBLANK('ÁREA MEJORA COMPETENCIAL'!C139),"",'ÁREA MEJORA COMPETENCIAL'!C139)</f>
        <v/>
      </c>
      <c r="D139" s="16" t="str">
        <f>IF(ISBLANK('ÁREA MEJORA COMPETENCIAL'!D139),"",'ÁREA MEJORA COMPETENCIAL'!D139)</f>
        <v/>
      </c>
      <c r="E139" s="76"/>
      <c r="F139" s="7" t="str">
        <f>IF(ISBLANK('ÁREA MEJORA COMPETENCIAL'!R139),"",IF('ÁREA MEJORA COMPETENCIAL'!CQ139="","",IF('ÁREA MEJORA COMPETENCIAL'!CQ139&gt;=0,"SI","NO")))</f>
        <v/>
      </c>
      <c r="G139" s="7" t="str">
        <f>IF(ISBLANK('ÁREA MEJORA COMPETENCIAL'!R139),"",IF('ÁREA MEJORA COMPETENCIAL'!CQ139="","",IF('ÁREA ACOMPAÑAMIENTO INT TÉC'!W139&gt;=0,"SI","NO")))</f>
        <v/>
      </c>
      <c r="H139" s="7" t="str">
        <f>IF(ISBLANK('ÁREA MEJORA COMPETENCIAL'!R139),"",IF('ÁREA MEJORA COMPETENCIAL'!CQ139="","",IF('ÁREA COMPLEMENTARIA'!BW139&gt;=0,"SI","NO")))</f>
        <v/>
      </c>
      <c r="I139" s="7" t="str">
        <f>IF('ÁREA MEJORA COMPETENCIAL'!CQ139="","",IF(ISBLANK('ÁREA MEJORA COMPETENCIAL'!R139),"",COUNTIF(F139:H139,"SI")))</f>
        <v/>
      </c>
      <c r="J139" s="7" t="str">
        <f>IF(ISBLANK('ÁREA MEJORA COMPETENCIAL'!R139),"",SUM('ÁREA MEJORA COMPETENCIAL'!CP139,'ÁREA ACOMPAÑAMIENTO INT TÉC'!V139,'ÁREA COMPLEMENTARIA'!BV139))</f>
        <v/>
      </c>
      <c r="K139" s="173" t="str">
        <f>IF(ISBLANK('ÁREA MEJORA COMPETENCIAL'!R139),"",(IF(T139=12,12,IF(T139=24,24,))))</f>
        <v/>
      </c>
      <c r="L139" s="174" t="str">
        <f>IF(ISBLANK('ÁREA MEJORA COMPETENCIAL'!R139),"",IF('ÁREA MEJORA COMPETENCIAL'!CO139="",(J139/K139),I139/3))</f>
        <v/>
      </c>
      <c r="M139" s="174" t="str">
        <f>IF(ISBLANK('ÁREA MEJORA COMPETENCIAL'!R139),"",IF('ÁREA MEJORA COMPETENCIAL'!CO139="","",(IF(AND(F139="NO",'ÁREA MEJORA COMPETENCIAL'!CR139&gt;=75%,'ÁREA ACOMPAÑAMIENTO INT TÉC'!X139&gt;=75%,'ÁREA COMPLEMENTARIA'!BX139&gt;=75%),"SI","NO"))))</f>
        <v/>
      </c>
      <c r="N139" s="174" t="str">
        <f>IF(ISBLANK('ÁREA MEJORA COMPETENCIAL'!R139),"",IF('ÁREA ACOMPAÑAMIENTO INT TÉC'!U139="","",(IF(AND(G139="NO",'ÁREA ACOMPAÑAMIENTO INT TÉC'!X139&gt;=75%,'ÁREA MEJORA COMPETENCIAL'!CR139&gt;=75%,'ÁREA COMPLEMENTARIA'!BX139&gt;=75%),"SI","NO"))))</f>
        <v/>
      </c>
      <c r="O139" s="174" t="str">
        <f>IF(ISBLANK('ÁREA MEJORA COMPETENCIAL'!R139),"",IF('ÁREA COMPLEMENTARIA'!BU139="","",(IF(AND(H139="NO",'ÁREA COMPLEMENTARIA'!BX139&gt;=75%,'ÁREA MEJORA COMPETENCIAL'!CR139&gt;=75%,'ÁREA ACOMPAÑAMIENTO INT TÉC'!X139&gt;=75%),"SI","NO"))))</f>
        <v/>
      </c>
      <c r="P139" s="7" t="str">
        <f t="shared" ref="P139:P162" si="10">IF(AND(K139=12,J139&lt;12),"NO PARTICIPANTE","")</f>
        <v/>
      </c>
      <c r="Q139" s="7" t="str">
        <f t="shared" ref="Q139:Q162" si="11">IF(AND(K139=24,J139&lt;24),"NO PARTICIPANTE","")</f>
        <v/>
      </c>
      <c r="R139" s="7" t="str">
        <f t="shared" ref="R139:R162" si="12">IF(AND(K139=12,J139&gt;=12),"SI","")</f>
        <v/>
      </c>
      <c r="S139" s="7" t="str">
        <f t="shared" ref="S139:S162" si="13">IF(AND(K139=24,J139&gt;=24),"SI","")</f>
        <v/>
      </c>
      <c r="T139" s="175" t="str">
        <f>IF(ISBLANK('ÁREA MEJORA COMPETENCIAL'!R139),"",(IF('ÁREA MEJORA COMPETENCIAL'!X139=1,12,IF('ÁREA MEJORA COMPETENCIAL'!X139=2,24))))</f>
        <v/>
      </c>
      <c r="U139" s="173" t="str">
        <f>IF(ISBLANK('ÁREA MEJORA COMPETENCIAL'!R139),"",SUM('ÁREA MEJORA COMPETENCIAL'!CO139,'ÁREA ACOMPAÑAMIENTO INT TÉC'!U139,'ÁREA COMPLEMENTARIA'!BU139))</f>
        <v/>
      </c>
      <c r="V139" s="216" t="str">
        <f>IF(ISBLANK('ÁREA MEJORA COMPETENCIAL'!R139),"",IF('ÁREA COMPLEMENTARIA'!BU139="","NO PROCEDE",IF(I139=3,"",IF(OR(M139="SI",N139="SI",O139="SI"),"SI","NO"))))</f>
        <v/>
      </c>
      <c r="W139" s="7" t="str">
        <f>IF(ISBLANK('ÁREA MEJORA COMPETENCIAL'!R139),"",IF(OR(I139=3,V139="SI",R139="SI",S139="SI"),"SI","NO"))</f>
        <v/>
      </c>
      <c r="X139" s="9"/>
      <c r="Y139" s="6"/>
      <c r="Z139" s="6"/>
      <c r="AA139" s="6"/>
      <c r="AB139" s="6"/>
      <c r="AC139" s="6"/>
      <c r="AD139" s="6"/>
      <c r="AE139" s="6"/>
      <c r="AF139" s="6"/>
      <c r="AG139" s="6"/>
      <c r="AH139" s="6"/>
      <c r="AI139" s="464"/>
    </row>
    <row r="140" spans="1:36" s="99" customFormat="1" ht="18" customHeight="1" x14ac:dyDescent="0.3">
      <c r="A140" s="355" t="str">
        <f>IF(ISBLANK('ÁREA MEJORA COMPETENCIAL'!A140),"",'ÁREA MEJORA COMPETENCIAL'!A140:B140)</f>
        <v/>
      </c>
      <c r="B140" s="356"/>
      <c r="C140" s="181" t="str">
        <f>IF(ISBLANK('ÁREA MEJORA COMPETENCIAL'!C140),"",'ÁREA MEJORA COMPETENCIAL'!C140)</f>
        <v/>
      </c>
      <c r="D140" s="16" t="str">
        <f>IF(ISBLANK('ÁREA MEJORA COMPETENCIAL'!D140),"",'ÁREA MEJORA COMPETENCIAL'!D140)</f>
        <v/>
      </c>
      <c r="E140" s="76"/>
      <c r="F140" s="7" t="str">
        <f>IF(ISBLANK('ÁREA MEJORA COMPETENCIAL'!R140),"",IF('ÁREA MEJORA COMPETENCIAL'!CQ140="","",IF('ÁREA MEJORA COMPETENCIAL'!CQ140&gt;=0,"SI","NO")))</f>
        <v/>
      </c>
      <c r="G140" s="7" t="str">
        <f>IF(ISBLANK('ÁREA MEJORA COMPETENCIAL'!R140),"",IF('ÁREA MEJORA COMPETENCIAL'!CQ140="","",IF('ÁREA ACOMPAÑAMIENTO INT TÉC'!W140&gt;=0,"SI","NO")))</f>
        <v/>
      </c>
      <c r="H140" s="7" t="str">
        <f>IF(ISBLANK('ÁREA MEJORA COMPETENCIAL'!R140),"",IF('ÁREA MEJORA COMPETENCIAL'!CQ140="","",IF('ÁREA COMPLEMENTARIA'!BW140&gt;=0,"SI","NO")))</f>
        <v/>
      </c>
      <c r="I140" s="7" t="str">
        <f>IF('ÁREA MEJORA COMPETENCIAL'!CQ140="","",IF(ISBLANK('ÁREA MEJORA COMPETENCIAL'!R140),"",COUNTIF(F140:H140,"SI")))</f>
        <v/>
      </c>
      <c r="J140" s="7" t="str">
        <f>IF(ISBLANK('ÁREA MEJORA COMPETENCIAL'!R140),"",SUM('ÁREA MEJORA COMPETENCIAL'!CP140,'ÁREA ACOMPAÑAMIENTO INT TÉC'!V140,'ÁREA COMPLEMENTARIA'!BV140))</f>
        <v/>
      </c>
      <c r="K140" s="173" t="str">
        <f>IF(ISBLANK('ÁREA MEJORA COMPETENCIAL'!R140),"",(IF(T140=12,12,IF(T140=24,24,))))</f>
        <v/>
      </c>
      <c r="L140" s="174" t="str">
        <f>IF(ISBLANK('ÁREA MEJORA COMPETENCIAL'!R140),"",IF('ÁREA MEJORA COMPETENCIAL'!CO140="",(J140/K140),I140/3))</f>
        <v/>
      </c>
      <c r="M140" s="174" t="str">
        <f>IF(ISBLANK('ÁREA MEJORA COMPETENCIAL'!R140),"",IF('ÁREA MEJORA COMPETENCIAL'!CO140="","",(IF(AND(F140="NO",'ÁREA MEJORA COMPETENCIAL'!CR140&gt;=75%,'ÁREA ACOMPAÑAMIENTO INT TÉC'!X140&gt;=75%,'ÁREA COMPLEMENTARIA'!BX140&gt;=75%),"SI","NO"))))</f>
        <v/>
      </c>
      <c r="N140" s="174" t="str">
        <f>IF(ISBLANK('ÁREA MEJORA COMPETENCIAL'!R140),"",IF('ÁREA ACOMPAÑAMIENTO INT TÉC'!U140="","",(IF(AND(G140="NO",'ÁREA ACOMPAÑAMIENTO INT TÉC'!X140&gt;=75%,'ÁREA MEJORA COMPETENCIAL'!CR140&gt;=75%,'ÁREA COMPLEMENTARIA'!BX140&gt;=75%),"SI","NO"))))</f>
        <v/>
      </c>
      <c r="O140" s="174" t="str">
        <f>IF(ISBLANK('ÁREA MEJORA COMPETENCIAL'!R140),"",IF('ÁREA COMPLEMENTARIA'!BU140="","",(IF(AND(H140="NO",'ÁREA COMPLEMENTARIA'!BX140&gt;=75%,'ÁREA MEJORA COMPETENCIAL'!CR140&gt;=75%,'ÁREA ACOMPAÑAMIENTO INT TÉC'!X140&gt;=75%),"SI","NO"))))</f>
        <v/>
      </c>
      <c r="P140" s="7" t="str">
        <f t="shared" si="10"/>
        <v/>
      </c>
      <c r="Q140" s="7" t="str">
        <f t="shared" si="11"/>
        <v/>
      </c>
      <c r="R140" s="7" t="str">
        <f t="shared" si="12"/>
        <v/>
      </c>
      <c r="S140" s="7" t="str">
        <f t="shared" si="13"/>
        <v/>
      </c>
      <c r="T140" s="175" t="str">
        <f>IF(ISBLANK('ÁREA MEJORA COMPETENCIAL'!R140),"",(IF('ÁREA MEJORA COMPETENCIAL'!X140=1,12,IF('ÁREA MEJORA COMPETENCIAL'!X140=2,24))))</f>
        <v/>
      </c>
      <c r="U140" s="173" t="str">
        <f>IF(ISBLANK('ÁREA MEJORA COMPETENCIAL'!R140),"",SUM('ÁREA MEJORA COMPETENCIAL'!CO140,'ÁREA ACOMPAÑAMIENTO INT TÉC'!U140,'ÁREA COMPLEMENTARIA'!BU140))</f>
        <v/>
      </c>
      <c r="V140" s="216" t="str">
        <f>IF(ISBLANK('ÁREA MEJORA COMPETENCIAL'!R140),"",IF('ÁREA COMPLEMENTARIA'!BU140="","NO PROCEDE",IF(I140=3,"",IF(OR(M140="SI",N140="SI",O140="SI"),"SI","NO"))))</f>
        <v/>
      </c>
      <c r="W140" s="7" t="str">
        <f>IF(ISBLANK('ÁREA MEJORA COMPETENCIAL'!R140),"",IF(OR(I140=3,V140="SI",R140="SI",S140="SI"),"SI","NO"))</f>
        <v/>
      </c>
      <c r="X140" s="9"/>
      <c r="Y140" s="6"/>
      <c r="Z140" s="6"/>
      <c r="AA140" s="6"/>
      <c r="AB140" s="6"/>
      <c r="AC140" s="6"/>
      <c r="AD140" s="6"/>
      <c r="AE140" s="6"/>
      <c r="AF140" s="6"/>
      <c r="AG140" s="6"/>
      <c r="AH140" s="6"/>
      <c r="AI140" s="464"/>
    </row>
    <row r="141" spans="1:36" s="99" customFormat="1" ht="18" customHeight="1" x14ac:dyDescent="0.3">
      <c r="A141" s="355" t="str">
        <f>IF(ISBLANK('ÁREA MEJORA COMPETENCIAL'!A141),"",'ÁREA MEJORA COMPETENCIAL'!A141:B141)</f>
        <v/>
      </c>
      <c r="B141" s="356"/>
      <c r="C141" s="181" t="str">
        <f>IF(ISBLANK('ÁREA MEJORA COMPETENCIAL'!C141),"",'ÁREA MEJORA COMPETENCIAL'!C141)</f>
        <v/>
      </c>
      <c r="D141" s="16" t="str">
        <f>IF(ISBLANK('ÁREA MEJORA COMPETENCIAL'!D141),"",'ÁREA MEJORA COMPETENCIAL'!D141)</f>
        <v/>
      </c>
      <c r="E141" s="76"/>
      <c r="F141" s="7" t="str">
        <f>IF(ISBLANK('ÁREA MEJORA COMPETENCIAL'!R141),"",IF('ÁREA MEJORA COMPETENCIAL'!CQ141="","",IF('ÁREA MEJORA COMPETENCIAL'!CQ141&gt;=0,"SI","NO")))</f>
        <v/>
      </c>
      <c r="G141" s="7" t="str">
        <f>IF(ISBLANK('ÁREA MEJORA COMPETENCIAL'!R141),"",IF('ÁREA MEJORA COMPETENCIAL'!CQ141="","",IF('ÁREA ACOMPAÑAMIENTO INT TÉC'!W141&gt;=0,"SI","NO")))</f>
        <v/>
      </c>
      <c r="H141" s="7" t="str">
        <f>IF(ISBLANK('ÁREA MEJORA COMPETENCIAL'!R141),"",IF('ÁREA MEJORA COMPETENCIAL'!CQ141="","",IF('ÁREA COMPLEMENTARIA'!BW141&gt;=0,"SI","NO")))</f>
        <v/>
      </c>
      <c r="I141" s="7" t="str">
        <f>IF('ÁREA MEJORA COMPETENCIAL'!CQ141="","",IF(ISBLANK('ÁREA MEJORA COMPETENCIAL'!R141),"",COUNTIF(F141:H141,"SI")))</f>
        <v/>
      </c>
      <c r="J141" s="7" t="str">
        <f>IF(ISBLANK('ÁREA MEJORA COMPETENCIAL'!R141),"",SUM('ÁREA MEJORA COMPETENCIAL'!CP141,'ÁREA ACOMPAÑAMIENTO INT TÉC'!V141,'ÁREA COMPLEMENTARIA'!BV141))</f>
        <v/>
      </c>
      <c r="K141" s="173" t="str">
        <f>IF(ISBLANK('ÁREA MEJORA COMPETENCIAL'!R141),"",(IF(T141=12,12,IF(T141=24,24,))))</f>
        <v/>
      </c>
      <c r="L141" s="174" t="str">
        <f>IF(ISBLANK('ÁREA MEJORA COMPETENCIAL'!R141),"",IF('ÁREA MEJORA COMPETENCIAL'!CO141="",(J141/K141),I141/3))</f>
        <v/>
      </c>
      <c r="M141" s="174" t="str">
        <f>IF(ISBLANK('ÁREA MEJORA COMPETENCIAL'!R141),"",IF('ÁREA MEJORA COMPETENCIAL'!CO141="","",(IF(AND(F141="NO",'ÁREA MEJORA COMPETENCIAL'!CR141&gt;=75%,'ÁREA ACOMPAÑAMIENTO INT TÉC'!X141&gt;=75%,'ÁREA COMPLEMENTARIA'!BX141&gt;=75%),"SI","NO"))))</f>
        <v/>
      </c>
      <c r="N141" s="174" t="str">
        <f>IF(ISBLANK('ÁREA MEJORA COMPETENCIAL'!R141),"",IF('ÁREA ACOMPAÑAMIENTO INT TÉC'!U141="","",(IF(AND(G141="NO",'ÁREA ACOMPAÑAMIENTO INT TÉC'!X141&gt;=75%,'ÁREA MEJORA COMPETENCIAL'!CR141&gt;=75%,'ÁREA COMPLEMENTARIA'!BX141&gt;=75%),"SI","NO"))))</f>
        <v/>
      </c>
      <c r="O141" s="174" t="str">
        <f>IF(ISBLANK('ÁREA MEJORA COMPETENCIAL'!R141),"",IF('ÁREA COMPLEMENTARIA'!BU141="","",(IF(AND(H141="NO",'ÁREA COMPLEMENTARIA'!BX141&gt;=75%,'ÁREA MEJORA COMPETENCIAL'!CR141&gt;=75%,'ÁREA ACOMPAÑAMIENTO INT TÉC'!X141&gt;=75%),"SI","NO"))))</f>
        <v/>
      </c>
      <c r="P141" s="7" t="str">
        <f t="shared" si="10"/>
        <v/>
      </c>
      <c r="Q141" s="7" t="str">
        <f t="shared" si="11"/>
        <v/>
      </c>
      <c r="R141" s="7" t="str">
        <f t="shared" si="12"/>
        <v/>
      </c>
      <c r="S141" s="7" t="str">
        <f t="shared" si="13"/>
        <v/>
      </c>
      <c r="T141" s="175" t="str">
        <f>IF(ISBLANK('ÁREA MEJORA COMPETENCIAL'!R141),"",(IF('ÁREA MEJORA COMPETENCIAL'!X141=1,12,IF('ÁREA MEJORA COMPETENCIAL'!X141=2,24))))</f>
        <v/>
      </c>
      <c r="U141" s="173" t="str">
        <f>IF(ISBLANK('ÁREA MEJORA COMPETENCIAL'!R141),"",SUM('ÁREA MEJORA COMPETENCIAL'!CO141,'ÁREA ACOMPAÑAMIENTO INT TÉC'!U141,'ÁREA COMPLEMENTARIA'!BU141))</f>
        <v/>
      </c>
      <c r="V141" s="216" t="str">
        <f>IF(ISBLANK('ÁREA MEJORA COMPETENCIAL'!R141),"",IF('ÁREA COMPLEMENTARIA'!BU141="","NO PROCEDE",IF(I141=3,"",IF(OR(M141="SI",N141="SI",O141="SI"),"SI","NO"))))</f>
        <v/>
      </c>
      <c r="W141" s="7" t="str">
        <f>IF(ISBLANK('ÁREA MEJORA COMPETENCIAL'!R141),"",IF(OR(I141=3,V141="SI",R141="SI",S141="SI"),"SI","NO"))</f>
        <v/>
      </c>
      <c r="X141" s="9"/>
      <c r="Y141" s="6"/>
      <c r="Z141" s="6"/>
      <c r="AA141" s="6"/>
      <c r="AB141" s="6"/>
      <c r="AC141" s="6"/>
      <c r="AD141" s="6"/>
      <c r="AE141" s="6"/>
      <c r="AF141" s="6"/>
      <c r="AG141" s="6"/>
      <c r="AH141" s="6"/>
      <c r="AI141" s="464"/>
    </row>
    <row r="142" spans="1:36" s="99" customFormat="1" ht="18" customHeight="1" x14ac:dyDescent="0.3">
      <c r="A142" s="355" t="str">
        <f>IF(ISBLANK('ÁREA MEJORA COMPETENCIAL'!A142),"",'ÁREA MEJORA COMPETENCIAL'!A142:B142)</f>
        <v/>
      </c>
      <c r="B142" s="356"/>
      <c r="C142" s="181" t="str">
        <f>IF(ISBLANK('ÁREA MEJORA COMPETENCIAL'!C142),"",'ÁREA MEJORA COMPETENCIAL'!C142)</f>
        <v/>
      </c>
      <c r="D142" s="16" t="str">
        <f>IF(ISBLANK('ÁREA MEJORA COMPETENCIAL'!D142),"",'ÁREA MEJORA COMPETENCIAL'!D142)</f>
        <v/>
      </c>
      <c r="E142" s="76"/>
      <c r="F142" s="7" t="str">
        <f>IF(ISBLANK('ÁREA MEJORA COMPETENCIAL'!R142),"",IF('ÁREA MEJORA COMPETENCIAL'!CQ142="","",IF('ÁREA MEJORA COMPETENCIAL'!CQ142&gt;=0,"SI","NO")))</f>
        <v/>
      </c>
      <c r="G142" s="7" t="str">
        <f>IF(ISBLANK('ÁREA MEJORA COMPETENCIAL'!R142),"",IF('ÁREA MEJORA COMPETENCIAL'!CQ142="","",IF('ÁREA ACOMPAÑAMIENTO INT TÉC'!W142&gt;=0,"SI","NO")))</f>
        <v/>
      </c>
      <c r="H142" s="7" t="str">
        <f>IF(ISBLANK('ÁREA MEJORA COMPETENCIAL'!R142),"",IF('ÁREA MEJORA COMPETENCIAL'!CQ142="","",IF('ÁREA COMPLEMENTARIA'!BW142&gt;=0,"SI","NO")))</f>
        <v/>
      </c>
      <c r="I142" s="7" t="str">
        <f>IF('ÁREA MEJORA COMPETENCIAL'!CQ142="","",IF(ISBLANK('ÁREA MEJORA COMPETENCIAL'!R142),"",COUNTIF(F142:H142,"SI")))</f>
        <v/>
      </c>
      <c r="J142" s="7" t="str">
        <f>IF(ISBLANK('ÁREA MEJORA COMPETENCIAL'!R142),"",SUM('ÁREA MEJORA COMPETENCIAL'!CP142,'ÁREA ACOMPAÑAMIENTO INT TÉC'!V142,'ÁREA COMPLEMENTARIA'!BV142))</f>
        <v/>
      </c>
      <c r="K142" s="173" t="str">
        <f>IF(ISBLANK('ÁREA MEJORA COMPETENCIAL'!R142),"",(IF(T142=12,12,IF(T142=24,24,))))</f>
        <v/>
      </c>
      <c r="L142" s="174" t="str">
        <f>IF(ISBLANK('ÁREA MEJORA COMPETENCIAL'!R142),"",IF('ÁREA MEJORA COMPETENCIAL'!CO142="",(J142/K142),I142/3))</f>
        <v/>
      </c>
      <c r="M142" s="174" t="str">
        <f>IF(ISBLANK('ÁREA MEJORA COMPETENCIAL'!R142),"",IF('ÁREA MEJORA COMPETENCIAL'!CO142="","",(IF(AND(F142="NO",'ÁREA MEJORA COMPETENCIAL'!CR142&gt;=75%,'ÁREA ACOMPAÑAMIENTO INT TÉC'!X142&gt;=75%,'ÁREA COMPLEMENTARIA'!BX142&gt;=75%),"SI","NO"))))</f>
        <v/>
      </c>
      <c r="N142" s="174" t="str">
        <f>IF(ISBLANK('ÁREA MEJORA COMPETENCIAL'!R142),"",IF('ÁREA ACOMPAÑAMIENTO INT TÉC'!U142="","",(IF(AND(G142="NO",'ÁREA ACOMPAÑAMIENTO INT TÉC'!X142&gt;=75%,'ÁREA MEJORA COMPETENCIAL'!CR142&gt;=75%,'ÁREA COMPLEMENTARIA'!BX142&gt;=75%),"SI","NO"))))</f>
        <v/>
      </c>
      <c r="O142" s="174" t="str">
        <f>IF(ISBLANK('ÁREA MEJORA COMPETENCIAL'!R142),"",IF('ÁREA COMPLEMENTARIA'!BU142="","",(IF(AND(H142="NO",'ÁREA COMPLEMENTARIA'!BX142&gt;=75%,'ÁREA MEJORA COMPETENCIAL'!CR142&gt;=75%,'ÁREA ACOMPAÑAMIENTO INT TÉC'!X142&gt;=75%),"SI","NO"))))</f>
        <v/>
      </c>
      <c r="P142" s="7" t="str">
        <f t="shared" si="10"/>
        <v/>
      </c>
      <c r="Q142" s="7" t="str">
        <f t="shared" si="11"/>
        <v/>
      </c>
      <c r="R142" s="7" t="str">
        <f t="shared" si="12"/>
        <v/>
      </c>
      <c r="S142" s="7" t="str">
        <f t="shared" si="13"/>
        <v/>
      </c>
      <c r="T142" s="175" t="str">
        <f>IF(ISBLANK('ÁREA MEJORA COMPETENCIAL'!R142),"",(IF('ÁREA MEJORA COMPETENCIAL'!X142=1,12,IF('ÁREA MEJORA COMPETENCIAL'!X142=2,24))))</f>
        <v/>
      </c>
      <c r="U142" s="173" t="str">
        <f>IF(ISBLANK('ÁREA MEJORA COMPETENCIAL'!R142),"",SUM('ÁREA MEJORA COMPETENCIAL'!CO142,'ÁREA ACOMPAÑAMIENTO INT TÉC'!U142,'ÁREA COMPLEMENTARIA'!BU142))</f>
        <v/>
      </c>
      <c r="V142" s="216" t="str">
        <f>IF(ISBLANK('ÁREA MEJORA COMPETENCIAL'!R142),"",IF('ÁREA COMPLEMENTARIA'!BU142="","NO PROCEDE",IF(I142=3,"",IF(OR(M142="SI",N142="SI",O142="SI"),"SI","NO"))))</f>
        <v/>
      </c>
      <c r="W142" s="7" t="str">
        <f>IF(ISBLANK('ÁREA MEJORA COMPETENCIAL'!R142),"",IF(OR(I142=3,V142="SI",R142="SI",S142="SI"),"SI","NO"))</f>
        <v/>
      </c>
      <c r="X142" s="9"/>
      <c r="Y142" s="6"/>
      <c r="Z142" s="6"/>
      <c r="AA142" s="6"/>
      <c r="AB142" s="6"/>
      <c r="AC142" s="6"/>
      <c r="AD142" s="6"/>
      <c r="AE142" s="6"/>
      <c r="AF142" s="6"/>
      <c r="AG142" s="6"/>
      <c r="AH142" s="6"/>
      <c r="AI142" s="464"/>
    </row>
    <row r="143" spans="1:36" s="99" customFormat="1" ht="18" customHeight="1" x14ac:dyDescent="0.3">
      <c r="A143" s="355" t="str">
        <f>IF(ISBLANK('ÁREA MEJORA COMPETENCIAL'!A143),"",'ÁREA MEJORA COMPETENCIAL'!A143:B143)</f>
        <v/>
      </c>
      <c r="B143" s="356"/>
      <c r="C143" s="181" t="str">
        <f>IF(ISBLANK('ÁREA MEJORA COMPETENCIAL'!C143),"",'ÁREA MEJORA COMPETENCIAL'!C143)</f>
        <v/>
      </c>
      <c r="D143" s="16" t="str">
        <f>IF(ISBLANK('ÁREA MEJORA COMPETENCIAL'!D143),"",'ÁREA MEJORA COMPETENCIAL'!D143)</f>
        <v/>
      </c>
      <c r="E143" s="76"/>
      <c r="F143" s="7" t="str">
        <f>IF(ISBLANK('ÁREA MEJORA COMPETENCIAL'!R143),"",IF('ÁREA MEJORA COMPETENCIAL'!CQ143="","",IF('ÁREA MEJORA COMPETENCIAL'!CQ143&gt;=0,"SI","NO")))</f>
        <v/>
      </c>
      <c r="G143" s="7" t="str">
        <f>IF(ISBLANK('ÁREA MEJORA COMPETENCIAL'!R143),"",IF('ÁREA MEJORA COMPETENCIAL'!CQ143="","",IF('ÁREA ACOMPAÑAMIENTO INT TÉC'!W143&gt;=0,"SI","NO")))</f>
        <v/>
      </c>
      <c r="H143" s="7" t="str">
        <f>IF(ISBLANK('ÁREA MEJORA COMPETENCIAL'!R143),"",IF('ÁREA MEJORA COMPETENCIAL'!CQ143="","",IF('ÁREA COMPLEMENTARIA'!BW143&gt;=0,"SI","NO")))</f>
        <v/>
      </c>
      <c r="I143" s="7" t="str">
        <f>IF('ÁREA MEJORA COMPETENCIAL'!CQ143="","",IF(ISBLANK('ÁREA MEJORA COMPETENCIAL'!R143),"",COUNTIF(F143:H143,"SI")))</f>
        <v/>
      </c>
      <c r="J143" s="7" t="str">
        <f>IF(ISBLANK('ÁREA MEJORA COMPETENCIAL'!R143),"",SUM('ÁREA MEJORA COMPETENCIAL'!CP143,'ÁREA ACOMPAÑAMIENTO INT TÉC'!V143,'ÁREA COMPLEMENTARIA'!BV143))</f>
        <v/>
      </c>
      <c r="K143" s="173" t="str">
        <f>IF(ISBLANK('ÁREA MEJORA COMPETENCIAL'!R143),"",(IF(T143=12,12,IF(T143=24,24,))))</f>
        <v/>
      </c>
      <c r="L143" s="174" t="str">
        <f>IF(ISBLANK('ÁREA MEJORA COMPETENCIAL'!R143),"",IF('ÁREA MEJORA COMPETENCIAL'!CO143="",(J143/K143),I143/3))</f>
        <v/>
      </c>
      <c r="M143" s="174" t="str">
        <f>IF(ISBLANK('ÁREA MEJORA COMPETENCIAL'!R143),"",IF('ÁREA MEJORA COMPETENCIAL'!CO143="","",(IF(AND(F143="NO",'ÁREA MEJORA COMPETENCIAL'!CR143&gt;=75%,'ÁREA ACOMPAÑAMIENTO INT TÉC'!X143&gt;=75%,'ÁREA COMPLEMENTARIA'!BX143&gt;=75%),"SI","NO"))))</f>
        <v/>
      </c>
      <c r="N143" s="174" t="str">
        <f>IF(ISBLANK('ÁREA MEJORA COMPETENCIAL'!R143),"",IF('ÁREA ACOMPAÑAMIENTO INT TÉC'!U143="","",(IF(AND(G143="NO",'ÁREA ACOMPAÑAMIENTO INT TÉC'!X143&gt;=75%,'ÁREA MEJORA COMPETENCIAL'!CR143&gt;=75%,'ÁREA COMPLEMENTARIA'!BX143&gt;=75%),"SI","NO"))))</f>
        <v/>
      </c>
      <c r="O143" s="174" t="str">
        <f>IF(ISBLANK('ÁREA MEJORA COMPETENCIAL'!R143),"",IF('ÁREA COMPLEMENTARIA'!BU143="","",(IF(AND(H143="NO",'ÁREA COMPLEMENTARIA'!BX143&gt;=75%,'ÁREA MEJORA COMPETENCIAL'!CR143&gt;=75%,'ÁREA ACOMPAÑAMIENTO INT TÉC'!X143&gt;=75%),"SI","NO"))))</f>
        <v/>
      </c>
      <c r="P143" s="7" t="str">
        <f t="shared" si="10"/>
        <v/>
      </c>
      <c r="Q143" s="7" t="str">
        <f t="shared" si="11"/>
        <v/>
      </c>
      <c r="R143" s="7" t="str">
        <f t="shared" si="12"/>
        <v/>
      </c>
      <c r="S143" s="7" t="str">
        <f t="shared" si="13"/>
        <v/>
      </c>
      <c r="T143" s="175" t="str">
        <f>IF(ISBLANK('ÁREA MEJORA COMPETENCIAL'!R143),"",(IF('ÁREA MEJORA COMPETENCIAL'!X143=1,12,IF('ÁREA MEJORA COMPETENCIAL'!X143=2,24))))</f>
        <v/>
      </c>
      <c r="U143" s="173" t="str">
        <f>IF(ISBLANK('ÁREA MEJORA COMPETENCIAL'!R143),"",SUM('ÁREA MEJORA COMPETENCIAL'!CO143,'ÁREA ACOMPAÑAMIENTO INT TÉC'!U143,'ÁREA COMPLEMENTARIA'!BU143))</f>
        <v/>
      </c>
      <c r="V143" s="216" t="str">
        <f>IF(ISBLANK('ÁREA MEJORA COMPETENCIAL'!R143),"",IF('ÁREA COMPLEMENTARIA'!BU143="","NO PROCEDE",IF(I143=3,"",IF(OR(M143="SI",N143="SI",O143="SI"),"SI","NO"))))</f>
        <v/>
      </c>
      <c r="W143" s="7" t="str">
        <f>IF(ISBLANK('ÁREA MEJORA COMPETENCIAL'!R143),"",IF(OR(I143=3,V143="SI",R143="SI",S143="SI"),"SI","NO"))</f>
        <v/>
      </c>
      <c r="X143" s="9"/>
      <c r="Y143" s="6"/>
      <c r="Z143" s="6"/>
      <c r="AA143" s="6"/>
      <c r="AB143" s="6"/>
      <c r="AC143" s="6"/>
      <c r="AD143" s="6"/>
      <c r="AE143" s="6"/>
      <c r="AF143" s="6"/>
      <c r="AG143" s="6"/>
      <c r="AH143" s="6"/>
      <c r="AI143" s="464"/>
    </row>
    <row r="144" spans="1:36" s="99" customFormat="1" ht="18" customHeight="1" x14ac:dyDescent="0.3">
      <c r="A144" s="355" t="str">
        <f>IF(ISBLANK('ÁREA MEJORA COMPETENCIAL'!A144),"",'ÁREA MEJORA COMPETENCIAL'!A144:B144)</f>
        <v/>
      </c>
      <c r="B144" s="356"/>
      <c r="C144" s="181" t="str">
        <f>IF(ISBLANK('ÁREA MEJORA COMPETENCIAL'!C144),"",'ÁREA MEJORA COMPETENCIAL'!C144)</f>
        <v/>
      </c>
      <c r="D144" s="16" t="str">
        <f>IF(ISBLANK('ÁREA MEJORA COMPETENCIAL'!D144),"",'ÁREA MEJORA COMPETENCIAL'!D144)</f>
        <v/>
      </c>
      <c r="E144" s="76"/>
      <c r="F144" s="7" t="str">
        <f>IF(ISBLANK('ÁREA MEJORA COMPETENCIAL'!R144),"",IF('ÁREA MEJORA COMPETENCIAL'!CQ144="","",IF('ÁREA MEJORA COMPETENCIAL'!CQ144&gt;=0,"SI","NO")))</f>
        <v/>
      </c>
      <c r="G144" s="7" t="str">
        <f>IF(ISBLANK('ÁREA MEJORA COMPETENCIAL'!R144),"",IF('ÁREA MEJORA COMPETENCIAL'!CQ144="","",IF('ÁREA ACOMPAÑAMIENTO INT TÉC'!W144&gt;=0,"SI","NO")))</f>
        <v/>
      </c>
      <c r="H144" s="7" t="str">
        <f>IF(ISBLANK('ÁREA MEJORA COMPETENCIAL'!R144),"",IF('ÁREA MEJORA COMPETENCIAL'!CQ144="","",IF('ÁREA COMPLEMENTARIA'!BW144&gt;=0,"SI","NO")))</f>
        <v/>
      </c>
      <c r="I144" s="7" t="str">
        <f>IF('ÁREA MEJORA COMPETENCIAL'!CQ144="","",IF(ISBLANK('ÁREA MEJORA COMPETENCIAL'!R144),"",COUNTIF(F144:H144,"SI")))</f>
        <v/>
      </c>
      <c r="J144" s="7" t="str">
        <f>IF(ISBLANK('ÁREA MEJORA COMPETENCIAL'!R144),"",SUM('ÁREA MEJORA COMPETENCIAL'!CP144,'ÁREA ACOMPAÑAMIENTO INT TÉC'!V144,'ÁREA COMPLEMENTARIA'!BV144))</f>
        <v/>
      </c>
      <c r="K144" s="173" t="str">
        <f>IF(ISBLANK('ÁREA MEJORA COMPETENCIAL'!R144),"",(IF(T144=12,12,IF(T144=24,24,))))</f>
        <v/>
      </c>
      <c r="L144" s="174" t="str">
        <f>IF(ISBLANK('ÁREA MEJORA COMPETENCIAL'!R144),"",IF('ÁREA MEJORA COMPETENCIAL'!CO144="",(J144/K144),I144/3))</f>
        <v/>
      </c>
      <c r="M144" s="174" t="str">
        <f>IF(ISBLANK('ÁREA MEJORA COMPETENCIAL'!R144),"",IF('ÁREA MEJORA COMPETENCIAL'!CO144="","",(IF(AND(F144="NO",'ÁREA MEJORA COMPETENCIAL'!CR144&gt;=75%,'ÁREA ACOMPAÑAMIENTO INT TÉC'!X144&gt;=75%,'ÁREA COMPLEMENTARIA'!BX144&gt;=75%),"SI","NO"))))</f>
        <v/>
      </c>
      <c r="N144" s="174" t="str">
        <f>IF(ISBLANK('ÁREA MEJORA COMPETENCIAL'!R144),"",IF('ÁREA ACOMPAÑAMIENTO INT TÉC'!U144="","",(IF(AND(G144="NO",'ÁREA ACOMPAÑAMIENTO INT TÉC'!X144&gt;=75%,'ÁREA MEJORA COMPETENCIAL'!CR144&gt;=75%,'ÁREA COMPLEMENTARIA'!BX144&gt;=75%),"SI","NO"))))</f>
        <v/>
      </c>
      <c r="O144" s="174" t="str">
        <f>IF(ISBLANK('ÁREA MEJORA COMPETENCIAL'!R144),"",IF('ÁREA COMPLEMENTARIA'!BU144="","",(IF(AND(H144="NO",'ÁREA COMPLEMENTARIA'!BX144&gt;=75%,'ÁREA MEJORA COMPETENCIAL'!CR144&gt;=75%,'ÁREA ACOMPAÑAMIENTO INT TÉC'!X144&gt;=75%),"SI","NO"))))</f>
        <v/>
      </c>
      <c r="P144" s="7" t="str">
        <f t="shared" si="10"/>
        <v/>
      </c>
      <c r="Q144" s="7" t="str">
        <f t="shared" si="11"/>
        <v/>
      </c>
      <c r="R144" s="7" t="str">
        <f t="shared" si="12"/>
        <v/>
      </c>
      <c r="S144" s="7" t="str">
        <f t="shared" si="13"/>
        <v/>
      </c>
      <c r="T144" s="175" t="str">
        <f>IF(ISBLANK('ÁREA MEJORA COMPETENCIAL'!R144),"",(IF('ÁREA MEJORA COMPETENCIAL'!X144=1,12,IF('ÁREA MEJORA COMPETENCIAL'!X144=2,24))))</f>
        <v/>
      </c>
      <c r="U144" s="173" t="str">
        <f>IF(ISBLANK('ÁREA MEJORA COMPETENCIAL'!R144),"",SUM('ÁREA MEJORA COMPETENCIAL'!CO144,'ÁREA ACOMPAÑAMIENTO INT TÉC'!U144,'ÁREA COMPLEMENTARIA'!BU144))</f>
        <v/>
      </c>
      <c r="V144" s="216" t="str">
        <f>IF(ISBLANK('ÁREA MEJORA COMPETENCIAL'!R144),"",IF('ÁREA COMPLEMENTARIA'!BU144="","NO PROCEDE",IF(I144=3,"",IF(OR(M144="SI",N144="SI",O144="SI"),"SI","NO"))))</f>
        <v/>
      </c>
      <c r="W144" s="7" t="str">
        <f>IF(ISBLANK('ÁREA MEJORA COMPETENCIAL'!R144),"",IF(OR(I144=3,V144="SI",R144="SI",S144="SI"),"SI","NO"))</f>
        <v/>
      </c>
      <c r="X144" s="9"/>
      <c r="Y144" s="6"/>
      <c r="Z144" s="6"/>
      <c r="AA144" s="6"/>
      <c r="AB144" s="6"/>
      <c r="AC144" s="6"/>
      <c r="AD144" s="6"/>
      <c r="AE144" s="6"/>
      <c r="AF144" s="6"/>
      <c r="AG144" s="6"/>
      <c r="AH144" s="6"/>
      <c r="AI144" s="464"/>
    </row>
    <row r="145" spans="1:35" s="99" customFormat="1" ht="18" customHeight="1" x14ac:dyDescent="0.3">
      <c r="A145" s="355" t="str">
        <f>IF(ISBLANK('ÁREA MEJORA COMPETENCIAL'!A145),"",'ÁREA MEJORA COMPETENCIAL'!A145:B145)</f>
        <v/>
      </c>
      <c r="B145" s="356"/>
      <c r="C145" s="181" t="str">
        <f>IF(ISBLANK('ÁREA MEJORA COMPETENCIAL'!C145),"",'ÁREA MEJORA COMPETENCIAL'!C145)</f>
        <v/>
      </c>
      <c r="D145" s="16" t="str">
        <f>IF(ISBLANK('ÁREA MEJORA COMPETENCIAL'!D145),"",'ÁREA MEJORA COMPETENCIAL'!D145)</f>
        <v/>
      </c>
      <c r="E145" s="76"/>
      <c r="F145" s="7" t="str">
        <f>IF(ISBLANK('ÁREA MEJORA COMPETENCIAL'!R145),"",IF('ÁREA MEJORA COMPETENCIAL'!CQ145="","",IF('ÁREA MEJORA COMPETENCIAL'!CQ145&gt;=0,"SI","NO")))</f>
        <v/>
      </c>
      <c r="G145" s="7" t="str">
        <f>IF(ISBLANK('ÁREA MEJORA COMPETENCIAL'!R145),"",IF('ÁREA MEJORA COMPETENCIAL'!CQ145="","",IF('ÁREA ACOMPAÑAMIENTO INT TÉC'!W145&gt;=0,"SI","NO")))</f>
        <v/>
      </c>
      <c r="H145" s="7" t="str">
        <f>IF(ISBLANK('ÁREA MEJORA COMPETENCIAL'!R145),"",IF('ÁREA MEJORA COMPETENCIAL'!CQ145="","",IF('ÁREA COMPLEMENTARIA'!BW145&gt;=0,"SI","NO")))</f>
        <v/>
      </c>
      <c r="I145" s="7" t="str">
        <f>IF('ÁREA MEJORA COMPETENCIAL'!CQ145="","",IF(ISBLANK('ÁREA MEJORA COMPETENCIAL'!R145),"",COUNTIF(F145:H145,"SI")))</f>
        <v/>
      </c>
      <c r="J145" s="7" t="str">
        <f>IF(ISBLANK('ÁREA MEJORA COMPETENCIAL'!R145),"",SUM('ÁREA MEJORA COMPETENCIAL'!CP145,'ÁREA ACOMPAÑAMIENTO INT TÉC'!V145,'ÁREA COMPLEMENTARIA'!BV145))</f>
        <v/>
      </c>
      <c r="K145" s="173" t="str">
        <f>IF(ISBLANK('ÁREA MEJORA COMPETENCIAL'!R145),"",(IF(T145=12,12,IF(T145=24,24,))))</f>
        <v/>
      </c>
      <c r="L145" s="174" t="str">
        <f>IF(ISBLANK('ÁREA MEJORA COMPETENCIAL'!R145),"",IF('ÁREA MEJORA COMPETENCIAL'!CO145="",(J145/K145),I145/3))</f>
        <v/>
      </c>
      <c r="M145" s="174" t="str">
        <f>IF(ISBLANK('ÁREA MEJORA COMPETENCIAL'!R145),"",IF('ÁREA MEJORA COMPETENCIAL'!CO145="","",(IF(AND(F145="NO",'ÁREA MEJORA COMPETENCIAL'!CR145&gt;=75%,'ÁREA ACOMPAÑAMIENTO INT TÉC'!X145&gt;=75%,'ÁREA COMPLEMENTARIA'!BX145&gt;=75%),"SI","NO"))))</f>
        <v/>
      </c>
      <c r="N145" s="174" t="str">
        <f>IF(ISBLANK('ÁREA MEJORA COMPETENCIAL'!R145),"",IF('ÁREA ACOMPAÑAMIENTO INT TÉC'!U145="","",(IF(AND(G145="NO",'ÁREA ACOMPAÑAMIENTO INT TÉC'!X145&gt;=75%,'ÁREA MEJORA COMPETENCIAL'!CR145&gt;=75%,'ÁREA COMPLEMENTARIA'!BX145&gt;=75%),"SI","NO"))))</f>
        <v/>
      </c>
      <c r="O145" s="174" t="str">
        <f>IF(ISBLANK('ÁREA MEJORA COMPETENCIAL'!R145),"",IF('ÁREA COMPLEMENTARIA'!BU145="","",(IF(AND(H145="NO",'ÁREA COMPLEMENTARIA'!BX145&gt;=75%,'ÁREA MEJORA COMPETENCIAL'!CR145&gt;=75%,'ÁREA ACOMPAÑAMIENTO INT TÉC'!X145&gt;=75%),"SI","NO"))))</f>
        <v/>
      </c>
      <c r="P145" s="7" t="str">
        <f t="shared" si="10"/>
        <v/>
      </c>
      <c r="Q145" s="7" t="str">
        <f t="shared" si="11"/>
        <v/>
      </c>
      <c r="R145" s="7" t="str">
        <f t="shared" si="12"/>
        <v/>
      </c>
      <c r="S145" s="7" t="str">
        <f t="shared" si="13"/>
        <v/>
      </c>
      <c r="T145" s="175" t="str">
        <f>IF(ISBLANK('ÁREA MEJORA COMPETENCIAL'!R145),"",(IF('ÁREA MEJORA COMPETENCIAL'!X145=1,12,IF('ÁREA MEJORA COMPETENCIAL'!X145=2,24))))</f>
        <v/>
      </c>
      <c r="U145" s="173" t="str">
        <f>IF(ISBLANK('ÁREA MEJORA COMPETENCIAL'!R145),"",SUM('ÁREA MEJORA COMPETENCIAL'!CO145,'ÁREA ACOMPAÑAMIENTO INT TÉC'!U145,'ÁREA COMPLEMENTARIA'!BU145))</f>
        <v/>
      </c>
      <c r="V145" s="216" t="str">
        <f>IF(ISBLANK('ÁREA MEJORA COMPETENCIAL'!R145),"",IF('ÁREA COMPLEMENTARIA'!BU145="","NO PROCEDE",IF(I145=3,"",IF(OR(M145="SI",N145="SI",O145="SI"),"SI","NO"))))</f>
        <v/>
      </c>
      <c r="W145" s="7" t="str">
        <f>IF(ISBLANK('ÁREA MEJORA COMPETENCIAL'!R145),"",IF(OR(I145=3,V145="SI",R145="SI",S145="SI"),"SI","NO"))</f>
        <v/>
      </c>
      <c r="X145" s="9"/>
      <c r="Y145" s="6"/>
      <c r="Z145" s="6"/>
      <c r="AA145" s="6"/>
      <c r="AB145" s="6"/>
      <c r="AC145" s="6"/>
      <c r="AD145" s="6"/>
      <c r="AE145" s="6"/>
      <c r="AF145" s="6"/>
      <c r="AG145" s="6"/>
      <c r="AH145" s="6"/>
      <c r="AI145" s="464"/>
    </row>
    <row r="146" spans="1:35" s="99" customFormat="1" ht="18" customHeight="1" x14ac:dyDescent="0.3">
      <c r="A146" s="355" t="str">
        <f>IF(ISBLANK('ÁREA MEJORA COMPETENCIAL'!A146),"",'ÁREA MEJORA COMPETENCIAL'!A146:B146)</f>
        <v/>
      </c>
      <c r="B146" s="356"/>
      <c r="C146" s="181" t="str">
        <f>IF(ISBLANK('ÁREA MEJORA COMPETENCIAL'!C146),"",'ÁREA MEJORA COMPETENCIAL'!C146)</f>
        <v/>
      </c>
      <c r="D146" s="16" t="str">
        <f>IF(ISBLANK('ÁREA MEJORA COMPETENCIAL'!D146),"",'ÁREA MEJORA COMPETENCIAL'!D146)</f>
        <v/>
      </c>
      <c r="E146" s="76"/>
      <c r="F146" s="7" t="str">
        <f>IF(ISBLANK('ÁREA MEJORA COMPETENCIAL'!R146),"",IF('ÁREA MEJORA COMPETENCIAL'!CQ146="","",IF('ÁREA MEJORA COMPETENCIAL'!CQ146&gt;=0,"SI","NO")))</f>
        <v/>
      </c>
      <c r="G146" s="7" t="str">
        <f>IF(ISBLANK('ÁREA MEJORA COMPETENCIAL'!R146),"",IF('ÁREA MEJORA COMPETENCIAL'!CQ146="","",IF('ÁREA ACOMPAÑAMIENTO INT TÉC'!W146&gt;=0,"SI","NO")))</f>
        <v/>
      </c>
      <c r="H146" s="7" t="str">
        <f>IF(ISBLANK('ÁREA MEJORA COMPETENCIAL'!R146),"",IF('ÁREA MEJORA COMPETENCIAL'!CQ146="","",IF('ÁREA COMPLEMENTARIA'!BW146&gt;=0,"SI","NO")))</f>
        <v/>
      </c>
      <c r="I146" s="7" t="str">
        <f>IF('ÁREA MEJORA COMPETENCIAL'!CQ146="","",IF(ISBLANK('ÁREA MEJORA COMPETENCIAL'!R146),"",COUNTIF(F146:H146,"SI")))</f>
        <v/>
      </c>
      <c r="J146" s="7" t="str">
        <f>IF(ISBLANK('ÁREA MEJORA COMPETENCIAL'!R146),"",SUM('ÁREA MEJORA COMPETENCIAL'!CP146,'ÁREA ACOMPAÑAMIENTO INT TÉC'!V146,'ÁREA COMPLEMENTARIA'!BV146))</f>
        <v/>
      </c>
      <c r="K146" s="173" t="str">
        <f>IF(ISBLANK('ÁREA MEJORA COMPETENCIAL'!R146),"",(IF(T146=12,12,IF(T146=24,24,))))</f>
        <v/>
      </c>
      <c r="L146" s="174" t="str">
        <f>IF(ISBLANK('ÁREA MEJORA COMPETENCIAL'!R146),"",IF('ÁREA MEJORA COMPETENCIAL'!CO146="",(J146/K146),I146/3))</f>
        <v/>
      </c>
      <c r="M146" s="174" t="str">
        <f>IF(ISBLANK('ÁREA MEJORA COMPETENCIAL'!R146),"",IF('ÁREA MEJORA COMPETENCIAL'!CO146="","",(IF(AND(F146="NO",'ÁREA MEJORA COMPETENCIAL'!CR146&gt;=75%,'ÁREA ACOMPAÑAMIENTO INT TÉC'!X146&gt;=75%,'ÁREA COMPLEMENTARIA'!BX146&gt;=75%),"SI","NO"))))</f>
        <v/>
      </c>
      <c r="N146" s="174" t="str">
        <f>IF(ISBLANK('ÁREA MEJORA COMPETENCIAL'!R146),"",IF('ÁREA ACOMPAÑAMIENTO INT TÉC'!U146="","",(IF(AND(G146="NO",'ÁREA ACOMPAÑAMIENTO INT TÉC'!X146&gt;=75%,'ÁREA MEJORA COMPETENCIAL'!CR146&gt;=75%,'ÁREA COMPLEMENTARIA'!BX146&gt;=75%),"SI","NO"))))</f>
        <v/>
      </c>
      <c r="O146" s="174" t="str">
        <f>IF(ISBLANK('ÁREA MEJORA COMPETENCIAL'!R146),"",IF('ÁREA COMPLEMENTARIA'!BU146="","",(IF(AND(H146="NO",'ÁREA COMPLEMENTARIA'!BX146&gt;=75%,'ÁREA MEJORA COMPETENCIAL'!CR146&gt;=75%,'ÁREA ACOMPAÑAMIENTO INT TÉC'!X146&gt;=75%),"SI","NO"))))</f>
        <v/>
      </c>
      <c r="P146" s="7" t="str">
        <f t="shared" si="10"/>
        <v/>
      </c>
      <c r="Q146" s="7" t="str">
        <f t="shared" si="11"/>
        <v/>
      </c>
      <c r="R146" s="7" t="str">
        <f t="shared" si="12"/>
        <v/>
      </c>
      <c r="S146" s="7" t="str">
        <f t="shared" si="13"/>
        <v/>
      </c>
      <c r="T146" s="175" t="str">
        <f>IF(ISBLANK('ÁREA MEJORA COMPETENCIAL'!R146),"",(IF('ÁREA MEJORA COMPETENCIAL'!X146=1,12,IF('ÁREA MEJORA COMPETENCIAL'!X146=2,24))))</f>
        <v/>
      </c>
      <c r="U146" s="173" t="str">
        <f>IF(ISBLANK('ÁREA MEJORA COMPETENCIAL'!R146),"",SUM('ÁREA MEJORA COMPETENCIAL'!CO146,'ÁREA ACOMPAÑAMIENTO INT TÉC'!U146,'ÁREA COMPLEMENTARIA'!BU146))</f>
        <v/>
      </c>
      <c r="V146" s="216" t="str">
        <f>IF(ISBLANK('ÁREA MEJORA COMPETENCIAL'!R146),"",IF('ÁREA COMPLEMENTARIA'!BU146="","NO PROCEDE",IF(I146=3,"",IF(OR(M146="SI",N146="SI",O146="SI"),"SI","NO"))))</f>
        <v/>
      </c>
      <c r="W146" s="7" t="str">
        <f>IF(ISBLANK('ÁREA MEJORA COMPETENCIAL'!R146),"",IF(OR(I146=3,V146="SI",R146="SI",S146="SI"),"SI","NO"))</f>
        <v/>
      </c>
      <c r="X146" s="9"/>
      <c r="Y146" s="6"/>
      <c r="Z146" s="6"/>
      <c r="AA146" s="6"/>
      <c r="AB146" s="6"/>
      <c r="AC146" s="6"/>
      <c r="AD146" s="6"/>
      <c r="AE146" s="6"/>
      <c r="AF146" s="6"/>
      <c r="AG146" s="6"/>
      <c r="AH146" s="6"/>
      <c r="AI146" s="464"/>
    </row>
    <row r="147" spans="1:35" s="99" customFormat="1" ht="18" customHeight="1" x14ac:dyDescent="0.3">
      <c r="A147" s="355" t="str">
        <f>IF(ISBLANK('ÁREA MEJORA COMPETENCIAL'!A147),"",'ÁREA MEJORA COMPETENCIAL'!A147:B147)</f>
        <v/>
      </c>
      <c r="B147" s="356"/>
      <c r="C147" s="181" t="str">
        <f>IF(ISBLANK('ÁREA MEJORA COMPETENCIAL'!C147),"",'ÁREA MEJORA COMPETENCIAL'!C147)</f>
        <v/>
      </c>
      <c r="D147" s="16" t="str">
        <f>IF(ISBLANK('ÁREA MEJORA COMPETENCIAL'!D147),"",'ÁREA MEJORA COMPETENCIAL'!D147)</f>
        <v/>
      </c>
      <c r="E147" s="76"/>
      <c r="F147" s="7" t="str">
        <f>IF(ISBLANK('ÁREA MEJORA COMPETENCIAL'!R147),"",IF('ÁREA MEJORA COMPETENCIAL'!CQ147="","",IF('ÁREA MEJORA COMPETENCIAL'!CQ147&gt;=0,"SI","NO")))</f>
        <v/>
      </c>
      <c r="G147" s="7" t="str">
        <f>IF(ISBLANK('ÁREA MEJORA COMPETENCIAL'!R147),"",IF('ÁREA MEJORA COMPETENCIAL'!CQ147="","",IF('ÁREA ACOMPAÑAMIENTO INT TÉC'!W147&gt;=0,"SI","NO")))</f>
        <v/>
      </c>
      <c r="H147" s="7" t="str">
        <f>IF(ISBLANK('ÁREA MEJORA COMPETENCIAL'!R147),"",IF('ÁREA MEJORA COMPETENCIAL'!CQ147="","",IF('ÁREA COMPLEMENTARIA'!BW147&gt;=0,"SI","NO")))</f>
        <v/>
      </c>
      <c r="I147" s="7" t="str">
        <f>IF('ÁREA MEJORA COMPETENCIAL'!CQ147="","",IF(ISBLANK('ÁREA MEJORA COMPETENCIAL'!R147),"",COUNTIF(F147:H147,"SI")))</f>
        <v/>
      </c>
      <c r="J147" s="7" t="str">
        <f>IF(ISBLANK('ÁREA MEJORA COMPETENCIAL'!R147),"",SUM('ÁREA MEJORA COMPETENCIAL'!CP147,'ÁREA ACOMPAÑAMIENTO INT TÉC'!V147,'ÁREA COMPLEMENTARIA'!BV147))</f>
        <v/>
      </c>
      <c r="K147" s="173" t="str">
        <f>IF(ISBLANK('ÁREA MEJORA COMPETENCIAL'!R147),"",(IF(T147=12,12,IF(T147=24,24,))))</f>
        <v/>
      </c>
      <c r="L147" s="174" t="str">
        <f>IF(ISBLANK('ÁREA MEJORA COMPETENCIAL'!R147),"",IF('ÁREA MEJORA COMPETENCIAL'!CO147="",(J147/K147),I147/3))</f>
        <v/>
      </c>
      <c r="M147" s="174" t="str">
        <f>IF(ISBLANK('ÁREA MEJORA COMPETENCIAL'!R147),"",IF('ÁREA MEJORA COMPETENCIAL'!CO147="","",(IF(AND(F147="NO",'ÁREA MEJORA COMPETENCIAL'!CR147&gt;=75%,'ÁREA ACOMPAÑAMIENTO INT TÉC'!X147&gt;=75%,'ÁREA COMPLEMENTARIA'!BX147&gt;=75%),"SI","NO"))))</f>
        <v/>
      </c>
      <c r="N147" s="174" t="str">
        <f>IF(ISBLANK('ÁREA MEJORA COMPETENCIAL'!R147),"",IF('ÁREA ACOMPAÑAMIENTO INT TÉC'!U147="","",(IF(AND(G147="NO",'ÁREA ACOMPAÑAMIENTO INT TÉC'!X147&gt;=75%,'ÁREA MEJORA COMPETENCIAL'!CR147&gt;=75%,'ÁREA COMPLEMENTARIA'!BX147&gt;=75%),"SI","NO"))))</f>
        <v/>
      </c>
      <c r="O147" s="174" t="str">
        <f>IF(ISBLANK('ÁREA MEJORA COMPETENCIAL'!R147),"",IF('ÁREA COMPLEMENTARIA'!BU147="","",(IF(AND(H147="NO",'ÁREA COMPLEMENTARIA'!BX147&gt;=75%,'ÁREA MEJORA COMPETENCIAL'!CR147&gt;=75%,'ÁREA ACOMPAÑAMIENTO INT TÉC'!X147&gt;=75%),"SI","NO"))))</f>
        <v/>
      </c>
      <c r="P147" s="7" t="str">
        <f t="shared" si="10"/>
        <v/>
      </c>
      <c r="Q147" s="7" t="str">
        <f t="shared" si="11"/>
        <v/>
      </c>
      <c r="R147" s="7" t="str">
        <f t="shared" si="12"/>
        <v/>
      </c>
      <c r="S147" s="7" t="str">
        <f t="shared" si="13"/>
        <v/>
      </c>
      <c r="T147" s="175" t="str">
        <f>IF(ISBLANK('ÁREA MEJORA COMPETENCIAL'!R147),"",(IF('ÁREA MEJORA COMPETENCIAL'!X147=1,12,IF('ÁREA MEJORA COMPETENCIAL'!X147=2,24))))</f>
        <v/>
      </c>
      <c r="U147" s="173" t="str">
        <f>IF(ISBLANK('ÁREA MEJORA COMPETENCIAL'!R147),"",SUM('ÁREA MEJORA COMPETENCIAL'!CO147,'ÁREA ACOMPAÑAMIENTO INT TÉC'!U147,'ÁREA COMPLEMENTARIA'!BU147))</f>
        <v/>
      </c>
      <c r="V147" s="216" t="str">
        <f>IF(ISBLANK('ÁREA MEJORA COMPETENCIAL'!R147),"",IF('ÁREA COMPLEMENTARIA'!BU147="","NO PROCEDE",IF(I147=3,"",IF(OR(M147="SI",N147="SI",O147="SI"),"SI","NO"))))</f>
        <v/>
      </c>
      <c r="W147" s="7" t="str">
        <f>IF(ISBLANK('ÁREA MEJORA COMPETENCIAL'!R147),"",IF(OR(I147=3,V147="SI",R147="SI",S147="SI"),"SI","NO"))</f>
        <v/>
      </c>
      <c r="X147" s="9"/>
      <c r="Y147" s="6"/>
      <c r="Z147" s="6"/>
      <c r="AA147" s="6"/>
      <c r="AB147" s="6"/>
      <c r="AC147" s="6"/>
      <c r="AD147" s="6"/>
      <c r="AE147" s="6"/>
      <c r="AF147" s="6"/>
      <c r="AG147" s="6"/>
      <c r="AH147" s="6"/>
      <c r="AI147" s="464"/>
    </row>
    <row r="148" spans="1:35" s="99" customFormat="1" ht="18" customHeight="1" x14ac:dyDescent="0.3">
      <c r="A148" s="355" t="str">
        <f>IF(ISBLANK('ÁREA MEJORA COMPETENCIAL'!A148),"",'ÁREA MEJORA COMPETENCIAL'!A148:B148)</f>
        <v/>
      </c>
      <c r="B148" s="356"/>
      <c r="C148" s="181" t="str">
        <f>IF(ISBLANK('ÁREA MEJORA COMPETENCIAL'!C148),"",'ÁREA MEJORA COMPETENCIAL'!C148)</f>
        <v/>
      </c>
      <c r="D148" s="16" t="str">
        <f>IF(ISBLANK('ÁREA MEJORA COMPETENCIAL'!D148),"",'ÁREA MEJORA COMPETENCIAL'!D148)</f>
        <v/>
      </c>
      <c r="E148" s="76"/>
      <c r="F148" s="7" t="str">
        <f>IF(ISBLANK('ÁREA MEJORA COMPETENCIAL'!R148),"",IF('ÁREA MEJORA COMPETENCIAL'!CQ148="","",IF('ÁREA MEJORA COMPETENCIAL'!CQ148&gt;=0,"SI","NO")))</f>
        <v/>
      </c>
      <c r="G148" s="7" t="str">
        <f>IF(ISBLANK('ÁREA MEJORA COMPETENCIAL'!R148),"",IF('ÁREA MEJORA COMPETENCIAL'!CQ148="","",IF('ÁREA ACOMPAÑAMIENTO INT TÉC'!W148&gt;=0,"SI","NO")))</f>
        <v/>
      </c>
      <c r="H148" s="7" t="str">
        <f>IF(ISBLANK('ÁREA MEJORA COMPETENCIAL'!R148),"",IF('ÁREA MEJORA COMPETENCIAL'!CQ148="","",IF('ÁREA COMPLEMENTARIA'!BW148&gt;=0,"SI","NO")))</f>
        <v/>
      </c>
      <c r="I148" s="7" t="str">
        <f>IF('ÁREA MEJORA COMPETENCIAL'!CQ148="","",IF(ISBLANK('ÁREA MEJORA COMPETENCIAL'!R148),"",COUNTIF(F148:H148,"SI")))</f>
        <v/>
      </c>
      <c r="J148" s="7" t="str">
        <f>IF(ISBLANK('ÁREA MEJORA COMPETENCIAL'!R148),"",SUM('ÁREA MEJORA COMPETENCIAL'!CP148,'ÁREA ACOMPAÑAMIENTO INT TÉC'!V148,'ÁREA COMPLEMENTARIA'!BV148))</f>
        <v/>
      </c>
      <c r="K148" s="173" t="str">
        <f>IF(ISBLANK('ÁREA MEJORA COMPETENCIAL'!R148),"",(IF(T148=12,12,IF(T148=24,24,))))</f>
        <v/>
      </c>
      <c r="L148" s="174" t="str">
        <f>IF(ISBLANK('ÁREA MEJORA COMPETENCIAL'!R148),"",IF('ÁREA MEJORA COMPETENCIAL'!CO148="",(J148/K148),I148/3))</f>
        <v/>
      </c>
      <c r="M148" s="174" t="str">
        <f>IF(ISBLANK('ÁREA MEJORA COMPETENCIAL'!R148),"",IF('ÁREA MEJORA COMPETENCIAL'!CO148="","",(IF(AND(F148="NO",'ÁREA MEJORA COMPETENCIAL'!CR148&gt;=75%,'ÁREA ACOMPAÑAMIENTO INT TÉC'!X148&gt;=75%,'ÁREA COMPLEMENTARIA'!BX148&gt;=75%),"SI","NO"))))</f>
        <v/>
      </c>
      <c r="N148" s="174" t="str">
        <f>IF(ISBLANK('ÁREA MEJORA COMPETENCIAL'!R148),"",IF('ÁREA ACOMPAÑAMIENTO INT TÉC'!U148="","",(IF(AND(G148="NO",'ÁREA ACOMPAÑAMIENTO INT TÉC'!X148&gt;=75%,'ÁREA MEJORA COMPETENCIAL'!CR148&gt;=75%,'ÁREA COMPLEMENTARIA'!BX148&gt;=75%),"SI","NO"))))</f>
        <v/>
      </c>
      <c r="O148" s="174" t="str">
        <f>IF(ISBLANK('ÁREA MEJORA COMPETENCIAL'!R148),"",IF('ÁREA COMPLEMENTARIA'!BU148="","",(IF(AND(H148="NO",'ÁREA COMPLEMENTARIA'!BX148&gt;=75%,'ÁREA MEJORA COMPETENCIAL'!CR148&gt;=75%,'ÁREA ACOMPAÑAMIENTO INT TÉC'!X148&gt;=75%),"SI","NO"))))</f>
        <v/>
      </c>
      <c r="P148" s="7" t="str">
        <f t="shared" si="10"/>
        <v/>
      </c>
      <c r="Q148" s="7" t="str">
        <f t="shared" si="11"/>
        <v/>
      </c>
      <c r="R148" s="7" t="str">
        <f t="shared" si="12"/>
        <v/>
      </c>
      <c r="S148" s="7" t="str">
        <f t="shared" si="13"/>
        <v/>
      </c>
      <c r="T148" s="175" t="str">
        <f>IF(ISBLANK('ÁREA MEJORA COMPETENCIAL'!R148),"",(IF('ÁREA MEJORA COMPETENCIAL'!X148=1,12,IF('ÁREA MEJORA COMPETENCIAL'!X148=2,24))))</f>
        <v/>
      </c>
      <c r="U148" s="173" t="str">
        <f>IF(ISBLANK('ÁREA MEJORA COMPETENCIAL'!R148),"",SUM('ÁREA MEJORA COMPETENCIAL'!CO148,'ÁREA ACOMPAÑAMIENTO INT TÉC'!U148,'ÁREA COMPLEMENTARIA'!BU148))</f>
        <v/>
      </c>
      <c r="V148" s="216" t="str">
        <f>IF(ISBLANK('ÁREA MEJORA COMPETENCIAL'!R148),"",IF('ÁREA COMPLEMENTARIA'!BU148="","NO PROCEDE",IF(I148=3,"",IF(OR(M148="SI",N148="SI",O148="SI"),"SI","NO"))))</f>
        <v/>
      </c>
      <c r="W148" s="7" t="str">
        <f>IF(ISBLANK('ÁREA MEJORA COMPETENCIAL'!R148),"",IF(OR(I148=3,V148="SI",R148="SI",S148="SI"),"SI","NO"))</f>
        <v/>
      </c>
      <c r="X148" s="9"/>
      <c r="Y148" s="6"/>
      <c r="Z148" s="6"/>
      <c r="AA148" s="6"/>
      <c r="AB148" s="6"/>
      <c r="AC148" s="6"/>
      <c r="AD148" s="6"/>
      <c r="AE148" s="6"/>
      <c r="AF148" s="6"/>
      <c r="AG148" s="6"/>
      <c r="AH148" s="6"/>
      <c r="AI148" s="464"/>
    </row>
    <row r="149" spans="1:35" s="99" customFormat="1" ht="18" customHeight="1" x14ac:dyDescent="0.3">
      <c r="A149" s="355" t="str">
        <f>IF(ISBLANK('ÁREA MEJORA COMPETENCIAL'!A149),"",'ÁREA MEJORA COMPETENCIAL'!A149:B149)</f>
        <v/>
      </c>
      <c r="B149" s="356"/>
      <c r="C149" s="181" t="str">
        <f>IF(ISBLANK('ÁREA MEJORA COMPETENCIAL'!C149),"",'ÁREA MEJORA COMPETENCIAL'!C149)</f>
        <v/>
      </c>
      <c r="D149" s="16" t="str">
        <f>IF(ISBLANK('ÁREA MEJORA COMPETENCIAL'!D149),"",'ÁREA MEJORA COMPETENCIAL'!D149)</f>
        <v/>
      </c>
      <c r="E149" s="76"/>
      <c r="F149" s="7" t="str">
        <f>IF(ISBLANK('ÁREA MEJORA COMPETENCIAL'!R149),"",IF('ÁREA MEJORA COMPETENCIAL'!CQ149="","",IF('ÁREA MEJORA COMPETENCIAL'!CQ149&gt;=0,"SI","NO")))</f>
        <v/>
      </c>
      <c r="G149" s="7" t="str">
        <f>IF(ISBLANK('ÁREA MEJORA COMPETENCIAL'!R149),"",IF('ÁREA MEJORA COMPETENCIAL'!CQ149="","",IF('ÁREA ACOMPAÑAMIENTO INT TÉC'!W149&gt;=0,"SI","NO")))</f>
        <v/>
      </c>
      <c r="H149" s="7" t="str">
        <f>IF(ISBLANK('ÁREA MEJORA COMPETENCIAL'!R149),"",IF('ÁREA MEJORA COMPETENCIAL'!CQ149="","",IF('ÁREA COMPLEMENTARIA'!BW149&gt;=0,"SI","NO")))</f>
        <v/>
      </c>
      <c r="I149" s="7" t="str">
        <f>IF('ÁREA MEJORA COMPETENCIAL'!CQ149="","",IF(ISBLANK('ÁREA MEJORA COMPETENCIAL'!R149),"",COUNTIF(F149:H149,"SI")))</f>
        <v/>
      </c>
      <c r="J149" s="7" t="str">
        <f>IF(ISBLANK('ÁREA MEJORA COMPETENCIAL'!R149),"",SUM('ÁREA MEJORA COMPETENCIAL'!CP149,'ÁREA ACOMPAÑAMIENTO INT TÉC'!V149,'ÁREA COMPLEMENTARIA'!BV149))</f>
        <v/>
      </c>
      <c r="K149" s="173" t="str">
        <f>IF(ISBLANK('ÁREA MEJORA COMPETENCIAL'!R149),"",(IF(T149=12,12,IF(T149=24,24,))))</f>
        <v/>
      </c>
      <c r="L149" s="174" t="str">
        <f>IF(ISBLANK('ÁREA MEJORA COMPETENCIAL'!R149),"",IF('ÁREA MEJORA COMPETENCIAL'!CO149="",(J149/K149),I149/3))</f>
        <v/>
      </c>
      <c r="M149" s="174" t="str">
        <f>IF(ISBLANK('ÁREA MEJORA COMPETENCIAL'!R149),"",IF('ÁREA MEJORA COMPETENCIAL'!CO149="","",(IF(AND(F149="NO",'ÁREA MEJORA COMPETENCIAL'!CR149&gt;=75%,'ÁREA ACOMPAÑAMIENTO INT TÉC'!X149&gt;=75%,'ÁREA COMPLEMENTARIA'!BX149&gt;=75%),"SI","NO"))))</f>
        <v/>
      </c>
      <c r="N149" s="174" t="str">
        <f>IF(ISBLANK('ÁREA MEJORA COMPETENCIAL'!R149),"",IF('ÁREA ACOMPAÑAMIENTO INT TÉC'!U149="","",(IF(AND(G149="NO",'ÁREA ACOMPAÑAMIENTO INT TÉC'!X149&gt;=75%,'ÁREA MEJORA COMPETENCIAL'!CR149&gt;=75%,'ÁREA COMPLEMENTARIA'!BX149&gt;=75%),"SI","NO"))))</f>
        <v/>
      </c>
      <c r="O149" s="174" t="str">
        <f>IF(ISBLANK('ÁREA MEJORA COMPETENCIAL'!R149),"",IF('ÁREA COMPLEMENTARIA'!BU149="","",(IF(AND(H149="NO",'ÁREA COMPLEMENTARIA'!BX149&gt;=75%,'ÁREA MEJORA COMPETENCIAL'!CR149&gt;=75%,'ÁREA ACOMPAÑAMIENTO INT TÉC'!X149&gt;=75%),"SI","NO"))))</f>
        <v/>
      </c>
      <c r="P149" s="7" t="str">
        <f t="shared" si="10"/>
        <v/>
      </c>
      <c r="Q149" s="7" t="str">
        <f t="shared" si="11"/>
        <v/>
      </c>
      <c r="R149" s="7" t="str">
        <f t="shared" si="12"/>
        <v/>
      </c>
      <c r="S149" s="7" t="str">
        <f t="shared" si="13"/>
        <v/>
      </c>
      <c r="T149" s="175" t="str">
        <f>IF(ISBLANK('ÁREA MEJORA COMPETENCIAL'!R149),"",(IF('ÁREA MEJORA COMPETENCIAL'!X149=1,12,IF('ÁREA MEJORA COMPETENCIAL'!X149=2,24))))</f>
        <v/>
      </c>
      <c r="U149" s="173" t="str">
        <f>IF(ISBLANK('ÁREA MEJORA COMPETENCIAL'!R149),"",SUM('ÁREA MEJORA COMPETENCIAL'!CO149,'ÁREA ACOMPAÑAMIENTO INT TÉC'!U149,'ÁREA COMPLEMENTARIA'!BU149))</f>
        <v/>
      </c>
      <c r="V149" s="216" t="str">
        <f>IF(ISBLANK('ÁREA MEJORA COMPETENCIAL'!R149),"",IF('ÁREA COMPLEMENTARIA'!BU149="","NO PROCEDE",IF(I149=3,"",IF(OR(M149="SI",N149="SI",O149="SI"),"SI","NO"))))</f>
        <v/>
      </c>
      <c r="W149" s="7" t="str">
        <f>IF(ISBLANK('ÁREA MEJORA COMPETENCIAL'!R149),"",IF(OR(I149=3,V149="SI",R149="SI",S149="SI"),"SI","NO"))</f>
        <v/>
      </c>
      <c r="X149" s="9"/>
      <c r="Y149" s="6"/>
      <c r="Z149" s="6"/>
      <c r="AA149" s="6"/>
      <c r="AB149" s="6"/>
      <c r="AC149" s="6"/>
      <c r="AD149" s="6"/>
      <c r="AE149" s="6"/>
      <c r="AF149" s="6"/>
      <c r="AG149" s="6"/>
      <c r="AH149" s="6"/>
      <c r="AI149" s="464"/>
    </row>
    <row r="150" spans="1:35" s="99" customFormat="1" ht="18" customHeight="1" x14ac:dyDescent="0.3">
      <c r="A150" s="355" t="str">
        <f>IF(ISBLANK('ÁREA MEJORA COMPETENCIAL'!A150),"",'ÁREA MEJORA COMPETENCIAL'!A150:B150)</f>
        <v/>
      </c>
      <c r="B150" s="356"/>
      <c r="C150" s="181" t="str">
        <f>IF(ISBLANK('ÁREA MEJORA COMPETENCIAL'!C150),"",'ÁREA MEJORA COMPETENCIAL'!C150)</f>
        <v/>
      </c>
      <c r="D150" s="16" t="str">
        <f>IF(ISBLANK('ÁREA MEJORA COMPETENCIAL'!D150),"",'ÁREA MEJORA COMPETENCIAL'!D150)</f>
        <v/>
      </c>
      <c r="E150" s="76"/>
      <c r="F150" s="7" t="str">
        <f>IF(ISBLANK('ÁREA MEJORA COMPETENCIAL'!R150),"",IF('ÁREA MEJORA COMPETENCIAL'!CQ150="","",IF('ÁREA MEJORA COMPETENCIAL'!CQ150&gt;=0,"SI","NO")))</f>
        <v/>
      </c>
      <c r="G150" s="7" t="str">
        <f>IF(ISBLANK('ÁREA MEJORA COMPETENCIAL'!R150),"",IF('ÁREA MEJORA COMPETENCIAL'!CQ150="","",IF('ÁREA ACOMPAÑAMIENTO INT TÉC'!W150&gt;=0,"SI","NO")))</f>
        <v/>
      </c>
      <c r="H150" s="7" t="str">
        <f>IF(ISBLANK('ÁREA MEJORA COMPETENCIAL'!R150),"",IF('ÁREA MEJORA COMPETENCIAL'!CQ150="","",IF('ÁREA COMPLEMENTARIA'!BW150&gt;=0,"SI","NO")))</f>
        <v/>
      </c>
      <c r="I150" s="7" t="str">
        <f>IF('ÁREA MEJORA COMPETENCIAL'!CQ150="","",IF(ISBLANK('ÁREA MEJORA COMPETENCIAL'!R150),"",COUNTIF(F150:H150,"SI")))</f>
        <v/>
      </c>
      <c r="J150" s="7" t="str">
        <f>IF(ISBLANK('ÁREA MEJORA COMPETENCIAL'!R150),"",SUM('ÁREA MEJORA COMPETENCIAL'!CP150,'ÁREA ACOMPAÑAMIENTO INT TÉC'!V150,'ÁREA COMPLEMENTARIA'!BV150))</f>
        <v/>
      </c>
      <c r="K150" s="173" t="str">
        <f>IF(ISBLANK('ÁREA MEJORA COMPETENCIAL'!R150),"",(IF(T150=12,12,IF(T150=24,24,))))</f>
        <v/>
      </c>
      <c r="L150" s="174" t="str">
        <f>IF(ISBLANK('ÁREA MEJORA COMPETENCIAL'!R150),"",IF('ÁREA MEJORA COMPETENCIAL'!CO150="",(J150/K150),I150/3))</f>
        <v/>
      </c>
      <c r="M150" s="174" t="str">
        <f>IF(ISBLANK('ÁREA MEJORA COMPETENCIAL'!R150),"",IF('ÁREA MEJORA COMPETENCIAL'!CO150="","",(IF(AND(F150="NO",'ÁREA MEJORA COMPETENCIAL'!CR150&gt;=75%,'ÁREA ACOMPAÑAMIENTO INT TÉC'!X150&gt;=75%,'ÁREA COMPLEMENTARIA'!BX150&gt;=75%),"SI","NO"))))</f>
        <v/>
      </c>
      <c r="N150" s="174" t="str">
        <f>IF(ISBLANK('ÁREA MEJORA COMPETENCIAL'!R150),"",IF('ÁREA ACOMPAÑAMIENTO INT TÉC'!U150="","",(IF(AND(G150="NO",'ÁREA ACOMPAÑAMIENTO INT TÉC'!X150&gt;=75%,'ÁREA MEJORA COMPETENCIAL'!CR150&gt;=75%,'ÁREA COMPLEMENTARIA'!BX150&gt;=75%),"SI","NO"))))</f>
        <v/>
      </c>
      <c r="O150" s="174" t="str">
        <f>IF(ISBLANK('ÁREA MEJORA COMPETENCIAL'!R150),"",IF('ÁREA COMPLEMENTARIA'!BU150="","",(IF(AND(H150="NO",'ÁREA COMPLEMENTARIA'!BX150&gt;=75%,'ÁREA MEJORA COMPETENCIAL'!CR150&gt;=75%,'ÁREA ACOMPAÑAMIENTO INT TÉC'!X150&gt;=75%),"SI","NO"))))</f>
        <v/>
      </c>
      <c r="P150" s="7" t="str">
        <f t="shared" si="10"/>
        <v/>
      </c>
      <c r="Q150" s="7" t="str">
        <f t="shared" si="11"/>
        <v/>
      </c>
      <c r="R150" s="7" t="str">
        <f t="shared" si="12"/>
        <v/>
      </c>
      <c r="S150" s="7" t="str">
        <f t="shared" si="13"/>
        <v/>
      </c>
      <c r="T150" s="175" t="str">
        <f>IF(ISBLANK('ÁREA MEJORA COMPETENCIAL'!R150),"",(IF('ÁREA MEJORA COMPETENCIAL'!X150=1,12,IF('ÁREA MEJORA COMPETENCIAL'!X150=2,24))))</f>
        <v/>
      </c>
      <c r="U150" s="173" t="str">
        <f>IF(ISBLANK('ÁREA MEJORA COMPETENCIAL'!R150),"",SUM('ÁREA MEJORA COMPETENCIAL'!CO150,'ÁREA ACOMPAÑAMIENTO INT TÉC'!U150,'ÁREA COMPLEMENTARIA'!BU150))</f>
        <v/>
      </c>
      <c r="V150" s="216" t="str">
        <f>IF(ISBLANK('ÁREA MEJORA COMPETENCIAL'!R150),"",IF('ÁREA COMPLEMENTARIA'!BU150="","NO PROCEDE",IF(I150=3,"",IF(OR(M150="SI",N150="SI",O150="SI"),"SI","NO"))))</f>
        <v/>
      </c>
      <c r="W150" s="7" t="str">
        <f>IF(ISBLANK('ÁREA MEJORA COMPETENCIAL'!R150),"",IF(OR(I150=3,V150="SI",R150="SI",S150="SI"),"SI","NO"))</f>
        <v/>
      </c>
      <c r="X150" s="9"/>
      <c r="Y150" s="6"/>
      <c r="Z150" s="6"/>
      <c r="AA150" s="6"/>
      <c r="AB150" s="6"/>
      <c r="AC150" s="6"/>
      <c r="AD150" s="6"/>
      <c r="AE150" s="6"/>
      <c r="AF150" s="6"/>
      <c r="AG150" s="6"/>
      <c r="AH150" s="6"/>
      <c r="AI150" s="464"/>
    </row>
    <row r="151" spans="1:35" s="99" customFormat="1" ht="18" customHeight="1" x14ac:dyDescent="0.3">
      <c r="A151" s="355" t="str">
        <f>IF(ISBLANK('ÁREA MEJORA COMPETENCIAL'!A151),"",'ÁREA MEJORA COMPETENCIAL'!A151:B151)</f>
        <v/>
      </c>
      <c r="B151" s="356"/>
      <c r="C151" s="181" t="str">
        <f>IF(ISBLANK('ÁREA MEJORA COMPETENCIAL'!C151),"",'ÁREA MEJORA COMPETENCIAL'!C151)</f>
        <v/>
      </c>
      <c r="D151" s="16" t="str">
        <f>IF(ISBLANK('ÁREA MEJORA COMPETENCIAL'!D151),"",'ÁREA MEJORA COMPETENCIAL'!D151)</f>
        <v/>
      </c>
      <c r="E151" s="76"/>
      <c r="F151" s="7" t="str">
        <f>IF(ISBLANK('ÁREA MEJORA COMPETENCIAL'!R151),"",IF('ÁREA MEJORA COMPETENCIAL'!CQ151="","",IF('ÁREA MEJORA COMPETENCIAL'!CQ151&gt;=0,"SI","NO")))</f>
        <v/>
      </c>
      <c r="G151" s="7" t="str">
        <f>IF(ISBLANK('ÁREA MEJORA COMPETENCIAL'!R151),"",IF('ÁREA MEJORA COMPETENCIAL'!CQ151="","",IF('ÁREA ACOMPAÑAMIENTO INT TÉC'!W151&gt;=0,"SI","NO")))</f>
        <v/>
      </c>
      <c r="H151" s="7" t="str">
        <f>IF(ISBLANK('ÁREA MEJORA COMPETENCIAL'!R151),"",IF('ÁREA MEJORA COMPETENCIAL'!CQ151="","",IF('ÁREA COMPLEMENTARIA'!BW151&gt;=0,"SI","NO")))</f>
        <v/>
      </c>
      <c r="I151" s="7" t="str">
        <f>IF('ÁREA MEJORA COMPETENCIAL'!CQ151="","",IF(ISBLANK('ÁREA MEJORA COMPETENCIAL'!R151),"",COUNTIF(F151:H151,"SI")))</f>
        <v/>
      </c>
      <c r="J151" s="7" t="str">
        <f>IF(ISBLANK('ÁREA MEJORA COMPETENCIAL'!R151),"",SUM('ÁREA MEJORA COMPETENCIAL'!CP151,'ÁREA ACOMPAÑAMIENTO INT TÉC'!V151,'ÁREA COMPLEMENTARIA'!BV151))</f>
        <v/>
      </c>
      <c r="K151" s="173" t="str">
        <f>IF(ISBLANK('ÁREA MEJORA COMPETENCIAL'!R151),"",(IF(T151=12,12,IF(T151=24,24,))))</f>
        <v/>
      </c>
      <c r="L151" s="174" t="str">
        <f>IF(ISBLANK('ÁREA MEJORA COMPETENCIAL'!R151),"",IF('ÁREA MEJORA COMPETENCIAL'!CO151="",(J151/K151),I151/3))</f>
        <v/>
      </c>
      <c r="M151" s="174" t="str">
        <f>IF(ISBLANK('ÁREA MEJORA COMPETENCIAL'!R151),"",IF('ÁREA MEJORA COMPETENCIAL'!CO151="","",(IF(AND(F151="NO",'ÁREA MEJORA COMPETENCIAL'!CR151&gt;=75%,'ÁREA ACOMPAÑAMIENTO INT TÉC'!X151&gt;=75%,'ÁREA COMPLEMENTARIA'!BX151&gt;=75%),"SI","NO"))))</f>
        <v/>
      </c>
      <c r="N151" s="174" t="str">
        <f>IF(ISBLANK('ÁREA MEJORA COMPETENCIAL'!R151),"",IF('ÁREA ACOMPAÑAMIENTO INT TÉC'!U151="","",(IF(AND(G151="NO",'ÁREA ACOMPAÑAMIENTO INT TÉC'!X151&gt;=75%,'ÁREA MEJORA COMPETENCIAL'!CR151&gt;=75%,'ÁREA COMPLEMENTARIA'!BX151&gt;=75%),"SI","NO"))))</f>
        <v/>
      </c>
      <c r="O151" s="174" t="str">
        <f>IF(ISBLANK('ÁREA MEJORA COMPETENCIAL'!R151),"",IF('ÁREA COMPLEMENTARIA'!BU151="","",(IF(AND(H151="NO",'ÁREA COMPLEMENTARIA'!BX151&gt;=75%,'ÁREA MEJORA COMPETENCIAL'!CR151&gt;=75%,'ÁREA ACOMPAÑAMIENTO INT TÉC'!X151&gt;=75%),"SI","NO"))))</f>
        <v/>
      </c>
      <c r="P151" s="7" t="str">
        <f t="shared" si="10"/>
        <v/>
      </c>
      <c r="Q151" s="7" t="str">
        <f t="shared" si="11"/>
        <v/>
      </c>
      <c r="R151" s="7" t="str">
        <f t="shared" si="12"/>
        <v/>
      </c>
      <c r="S151" s="7" t="str">
        <f t="shared" si="13"/>
        <v/>
      </c>
      <c r="T151" s="175" t="str">
        <f>IF(ISBLANK('ÁREA MEJORA COMPETENCIAL'!R151),"",(IF('ÁREA MEJORA COMPETENCIAL'!X151=1,12,IF('ÁREA MEJORA COMPETENCIAL'!X151=2,24))))</f>
        <v/>
      </c>
      <c r="U151" s="173" t="str">
        <f>IF(ISBLANK('ÁREA MEJORA COMPETENCIAL'!R151),"",SUM('ÁREA MEJORA COMPETENCIAL'!CO151,'ÁREA ACOMPAÑAMIENTO INT TÉC'!U151,'ÁREA COMPLEMENTARIA'!BU151))</f>
        <v/>
      </c>
      <c r="V151" s="216" t="str">
        <f>IF(ISBLANK('ÁREA MEJORA COMPETENCIAL'!R151),"",IF('ÁREA COMPLEMENTARIA'!BU151="","NO PROCEDE",IF(I151=3,"",IF(OR(M151="SI",N151="SI",O151="SI"),"SI","NO"))))</f>
        <v/>
      </c>
      <c r="W151" s="7" t="str">
        <f>IF(ISBLANK('ÁREA MEJORA COMPETENCIAL'!R151),"",IF(OR(I151=3,V151="SI",R151="SI",S151="SI"),"SI","NO"))</f>
        <v/>
      </c>
      <c r="X151" s="9"/>
      <c r="Y151" s="6"/>
      <c r="Z151" s="6"/>
      <c r="AA151" s="6"/>
      <c r="AB151" s="6"/>
      <c r="AC151" s="6"/>
      <c r="AD151" s="6"/>
      <c r="AE151" s="6"/>
      <c r="AF151" s="6"/>
      <c r="AG151" s="6"/>
      <c r="AH151" s="6"/>
      <c r="AI151" s="464"/>
    </row>
    <row r="152" spans="1:35" s="99" customFormat="1" ht="18" customHeight="1" x14ac:dyDescent="0.3">
      <c r="A152" s="355" t="str">
        <f>IF(ISBLANK('ÁREA MEJORA COMPETENCIAL'!A152),"",'ÁREA MEJORA COMPETENCIAL'!A152:B152)</f>
        <v/>
      </c>
      <c r="B152" s="356"/>
      <c r="C152" s="181" t="str">
        <f>IF(ISBLANK('ÁREA MEJORA COMPETENCIAL'!C152),"",'ÁREA MEJORA COMPETENCIAL'!C152)</f>
        <v/>
      </c>
      <c r="D152" s="16" t="str">
        <f>IF(ISBLANK('ÁREA MEJORA COMPETENCIAL'!D152),"",'ÁREA MEJORA COMPETENCIAL'!D152)</f>
        <v/>
      </c>
      <c r="E152" s="76"/>
      <c r="F152" s="7" t="str">
        <f>IF(ISBLANK('ÁREA MEJORA COMPETENCIAL'!R152),"",IF('ÁREA MEJORA COMPETENCIAL'!CQ152="","",IF('ÁREA MEJORA COMPETENCIAL'!CQ152&gt;=0,"SI","NO")))</f>
        <v/>
      </c>
      <c r="G152" s="7" t="str">
        <f>IF(ISBLANK('ÁREA MEJORA COMPETENCIAL'!R152),"",IF('ÁREA MEJORA COMPETENCIAL'!CQ152="","",IF('ÁREA ACOMPAÑAMIENTO INT TÉC'!W152&gt;=0,"SI","NO")))</f>
        <v/>
      </c>
      <c r="H152" s="7" t="str">
        <f>IF(ISBLANK('ÁREA MEJORA COMPETENCIAL'!R152),"",IF('ÁREA MEJORA COMPETENCIAL'!CQ152="","",IF('ÁREA COMPLEMENTARIA'!BW152&gt;=0,"SI","NO")))</f>
        <v/>
      </c>
      <c r="I152" s="7" t="str">
        <f>IF('ÁREA MEJORA COMPETENCIAL'!CQ152="","",IF(ISBLANK('ÁREA MEJORA COMPETENCIAL'!R152),"",COUNTIF(F152:H152,"SI")))</f>
        <v/>
      </c>
      <c r="J152" s="7" t="str">
        <f>IF(ISBLANK('ÁREA MEJORA COMPETENCIAL'!R152),"",SUM('ÁREA MEJORA COMPETENCIAL'!CP152,'ÁREA ACOMPAÑAMIENTO INT TÉC'!V152,'ÁREA COMPLEMENTARIA'!BV152))</f>
        <v/>
      </c>
      <c r="K152" s="173" t="str">
        <f>IF(ISBLANK('ÁREA MEJORA COMPETENCIAL'!R152),"",(IF(T152=12,12,IF(T152=24,24,))))</f>
        <v/>
      </c>
      <c r="L152" s="174" t="str">
        <f>IF(ISBLANK('ÁREA MEJORA COMPETENCIAL'!R152),"",IF('ÁREA MEJORA COMPETENCIAL'!CO152="",(J152/K152),I152/3))</f>
        <v/>
      </c>
      <c r="M152" s="174" t="str">
        <f>IF(ISBLANK('ÁREA MEJORA COMPETENCIAL'!R152),"",IF('ÁREA MEJORA COMPETENCIAL'!CO152="","",(IF(AND(F152="NO",'ÁREA MEJORA COMPETENCIAL'!CR152&gt;=75%,'ÁREA ACOMPAÑAMIENTO INT TÉC'!X152&gt;=75%,'ÁREA COMPLEMENTARIA'!BX152&gt;=75%),"SI","NO"))))</f>
        <v/>
      </c>
      <c r="N152" s="174" t="str">
        <f>IF(ISBLANK('ÁREA MEJORA COMPETENCIAL'!R152),"",IF('ÁREA ACOMPAÑAMIENTO INT TÉC'!U152="","",(IF(AND(G152="NO",'ÁREA ACOMPAÑAMIENTO INT TÉC'!X152&gt;=75%,'ÁREA MEJORA COMPETENCIAL'!CR152&gt;=75%,'ÁREA COMPLEMENTARIA'!BX152&gt;=75%),"SI","NO"))))</f>
        <v/>
      </c>
      <c r="O152" s="174" t="str">
        <f>IF(ISBLANK('ÁREA MEJORA COMPETENCIAL'!R152),"",IF('ÁREA COMPLEMENTARIA'!BU152="","",(IF(AND(H152="NO",'ÁREA COMPLEMENTARIA'!BX152&gt;=75%,'ÁREA MEJORA COMPETENCIAL'!CR152&gt;=75%,'ÁREA ACOMPAÑAMIENTO INT TÉC'!X152&gt;=75%),"SI","NO"))))</f>
        <v/>
      </c>
      <c r="P152" s="7" t="str">
        <f t="shared" si="10"/>
        <v/>
      </c>
      <c r="Q152" s="7" t="str">
        <f t="shared" si="11"/>
        <v/>
      </c>
      <c r="R152" s="7" t="str">
        <f t="shared" si="12"/>
        <v/>
      </c>
      <c r="S152" s="7" t="str">
        <f t="shared" si="13"/>
        <v/>
      </c>
      <c r="T152" s="175" t="str">
        <f>IF(ISBLANK('ÁREA MEJORA COMPETENCIAL'!R152),"",(IF('ÁREA MEJORA COMPETENCIAL'!X152=1,12,IF('ÁREA MEJORA COMPETENCIAL'!X152=2,24))))</f>
        <v/>
      </c>
      <c r="U152" s="173" t="str">
        <f>IF(ISBLANK('ÁREA MEJORA COMPETENCIAL'!R152),"",SUM('ÁREA MEJORA COMPETENCIAL'!CO152,'ÁREA ACOMPAÑAMIENTO INT TÉC'!U152,'ÁREA COMPLEMENTARIA'!BU152))</f>
        <v/>
      </c>
      <c r="V152" s="216" t="str">
        <f>IF(ISBLANK('ÁREA MEJORA COMPETENCIAL'!R152),"",IF('ÁREA COMPLEMENTARIA'!BU152="","NO PROCEDE",IF(I152=3,"",IF(OR(M152="SI",N152="SI",O152="SI"),"SI","NO"))))</f>
        <v/>
      </c>
      <c r="W152" s="7" t="str">
        <f>IF(ISBLANK('ÁREA MEJORA COMPETENCIAL'!R152),"",IF(OR(I152=3,V152="SI",R152="SI",S152="SI"),"SI","NO"))</f>
        <v/>
      </c>
      <c r="X152" s="9"/>
      <c r="Y152" s="6"/>
      <c r="Z152" s="6"/>
      <c r="AA152" s="6"/>
      <c r="AB152" s="6"/>
      <c r="AC152" s="6"/>
      <c r="AD152" s="6"/>
      <c r="AE152" s="6"/>
      <c r="AF152" s="6"/>
      <c r="AG152" s="6"/>
      <c r="AH152" s="6"/>
      <c r="AI152" s="464"/>
    </row>
    <row r="153" spans="1:35" s="99" customFormat="1" ht="18" customHeight="1" x14ac:dyDescent="0.3">
      <c r="A153" s="355" t="str">
        <f>IF(ISBLANK('ÁREA MEJORA COMPETENCIAL'!A153),"",'ÁREA MEJORA COMPETENCIAL'!A153:B153)</f>
        <v/>
      </c>
      <c r="B153" s="356"/>
      <c r="C153" s="181" t="str">
        <f>IF(ISBLANK('ÁREA MEJORA COMPETENCIAL'!C153),"",'ÁREA MEJORA COMPETENCIAL'!C153)</f>
        <v/>
      </c>
      <c r="D153" s="16" t="str">
        <f>IF(ISBLANK('ÁREA MEJORA COMPETENCIAL'!D153),"",'ÁREA MEJORA COMPETENCIAL'!D153)</f>
        <v/>
      </c>
      <c r="E153" s="76"/>
      <c r="F153" s="7" t="str">
        <f>IF(ISBLANK('ÁREA MEJORA COMPETENCIAL'!R153),"",IF('ÁREA MEJORA COMPETENCIAL'!CQ153="","",IF('ÁREA MEJORA COMPETENCIAL'!CQ153&gt;=0,"SI","NO")))</f>
        <v/>
      </c>
      <c r="G153" s="7" t="str">
        <f>IF(ISBLANK('ÁREA MEJORA COMPETENCIAL'!R153),"",IF('ÁREA MEJORA COMPETENCIAL'!CQ153="","",IF('ÁREA ACOMPAÑAMIENTO INT TÉC'!W153&gt;=0,"SI","NO")))</f>
        <v/>
      </c>
      <c r="H153" s="7" t="str">
        <f>IF(ISBLANK('ÁREA MEJORA COMPETENCIAL'!R153),"",IF('ÁREA MEJORA COMPETENCIAL'!CQ153="","",IF('ÁREA COMPLEMENTARIA'!BW153&gt;=0,"SI","NO")))</f>
        <v/>
      </c>
      <c r="I153" s="7" t="str">
        <f>IF('ÁREA MEJORA COMPETENCIAL'!CQ153="","",IF(ISBLANK('ÁREA MEJORA COMPETENCIAL'!R153),"",COUNTIF(F153:H153,"SI")))</f>
        <v/>
      </c>
      <c r="J153" s="7" t="str">
        <f>IF(ISBLANK('ÁREA MEJORA COMPETENCIAL'!R153),"",SUM('ÁREA MEJORA COMPETENCIAL'!CP153,'ÁREA ACOMPAÑAMIENTO INT TÉC'!V153,'ÁREA COMPLEMENTARIA'!BV153))</f>
        <v/>
      </c>
      <c r="K153" s="173" t="str">
        <f>IF(ISBLANK('ÁREA MEJORA COMPETENCIAL'!R153),"",(IF(T153=12,12,IF(T153=24,24,))))</f>
        <v/>
      </c>
      <c r="L153" s="174" t="str">
        <f>IF(ISBLANK('ÁREA MEJORA COMPETENCIAL'!R153),"",IF('ÁREA MEJORA COMPETENCIAL'!CO153="",(J153/K153),I153/3))</f>
        <v/>
      </c>
      <c r="M153" s="174" t="str">
        <f>IF(ISBLANK('ÁREA MEJORA COMPETENCIAL'!R153),"",IF('ÁREA MEJORA COMPETENCIAL'!CO153="","",(IF(AND(F153="NO",'ÁREA MEJORA COMPETENCIAL'!CR153&gt;=75%,'ÁREA ACOMPAÑAMIENTO INT TÉC'!X153&gt;=75%,'ÁREA COMPLEMENTARIA'!BX153&gt;=75%),"SI","NO"))))</f>
        <v/>
      </c>
      <c r="N153" s="174" t="str">
        <f>IF(ISBLANK('ÁREA MEJORA COMPETENCIAL'!R153),"",IF('ÁREA ACOMPAÑAMIENTO INT TÉC'!U153="","",(IF(AND(G153="NO",'ÁREA ACOMPAÑAMIENTO INT TÉC'!X153&gt;=75%,'ÁREA MEJORA COMPETENCIAL'!CR153&gt;=75%,'ÁREA COMPLEMENTARIA'!BX153&gt;=75%),"SI","NO"))))</f>
        <v/>
      </c>
      <c r="O153" s="174" t="str">
        <f>IF(ISBLANK('ÁREA MEJORA COMPETENCIAL'!R153),"",IF('ÁREA COMPLEMENTARIA'!BU153="","",(IF(AND(H153="NO",'ÁREA COMPLEMENTARIA'!BX153&gt;=75%,'ÁREA MEJORA COMPETENCIAL'!CR153&gt;=75%,'ÁREA ACOMPAÑAMIENTO INT TÉC'!X153&gt;=75%),"SI","NO"))))</f>
        <v/>
      </c>
      <c r="P153" s="7" t="str">
        <f t="shared" si="10"/>
        <v/>
      </c>
      <c r="Q153" s="7" t="str">
        <f t="shared" si="11"/>
        <v/>
      </c>
      <c r="R153" s="7" t="str">
        <f t="shared" si="12"/>
        <v/>
      </c>
      <c r="S153" s="7" t="str">
        <f t="shared" si="13"/>
        <v/>
      </c>
      <c r="T153" s="175" t="str">
        <f>IF(ISBLANK('ÁREA MEJORA COMPETENCIAL'!R153),"",(IF('ÁREA MEJORA COMPETENCIAL'!X153=1,12,IF('ÁREA MEJORA COMPETENCIAL'!X153=2,24))))</f>
        <v/>
      </c>
      <c r="U153" s="173" t="str">
        <f>IF(ISBLANK('ÁREA MEJORA COMPETENCIAL'!R153),"",SUM('ÁREA MEJORA COMPETENCIAL'!CO153,'ÁREA ACOMPAÑAMIENTO INT TÉC'!U153,'ÁREA COMPLEMENTARIA'!BU153))</f>
        <v/>
      </c>
      <c r="V153" s="216" t="str">
        <f>IF(ISBLANK('ÁREA MEJORA COMPETENCIAL'!R153),"",IF('ÁREA COMPLEMENTARIA'!BU153="","NO PROCEDE",IF(I153=3,"",IF(OR(M153="SI",N153="SI",O153="SI"),"SI","NO"))))</f>
        <v/>
      </c>
      <c r="W153" s="7" t="str">
        <f>IF(ISBLANK('ÁREA MEJORA COMPETENCIAL'!R153),"",IF(OR(I153=3,V153="SI",R153="SI",S153="SI"),"SI","NO"))</f>
        <v/>
      </c>
      <c r="X153" s="9"/>
      <c r="Y153" s="6"/>
      <c r="Z153" s="6"/>
      <c r="AA153" s="6"/>
      <c r="AB153" s="6"/>
      <c r="AC153" s="6"/>
      <c r="AD153" s="6"/>
      <c r="AE153" s="6"/>
      <c r="AF153" s="6"/>
      <c r="AG153" s="6"/>
      <c r="AH153" s="6"/>
      <c r="AI153" s="464"/>
    </row>
    <row r="154" spans="1:35" s="99" customFormat="1" ht="18" customHeight="1" x14ac:dyDescent="0.3">
      <c r="A154" s="355" t="str">
        <f>IF(ISBLANK('ÁREA MEJORA COMPETENCIAL'!A154),"",'ÁREA MEJORA COMPETENCIAL'!A154:B154)</f>
        <v/>
      </c>
      <c r="B154" s="356"/>
      <c r="C154" s="181" t="str">
        <f>IF(ISBLANK('ÁREA MEJORA COMPETENCIAL'!C154),"",'ÁREA MEJORA COMPETENCIAL'!C154)</f>
        <v/>
      </c>
      <c r="D154" s="16" t="str">
        <f>IF(ISBLANK('ÁREA MEJORA COMPETENCIAL'!D154),"",'ÁREA MEJORA COMPETENCIAL'!D154)</f>
        <v/>
      </c>
      <c r="E154" s="76"/>
      <c r="F154" s="7" t="str">
        <f>IF(ISBLANK('ÁREA MEJORA COMPETENCIAL'!R154),"",IF('ÁREA MEJORA COMPETENCIAL'!CQ154="","",IF('ÁREA MEJORA COMPETENCIAL'!CQ154&gt;=0,"SI","NO")))</f>
        <v/>
      </c>
      <c r="G154" s="7" t="str">
        <f>IF(ISBLANK('ÁREA MEJORA COMPETENCIAL'!R154),"",IF('ÁREA MEJORA COMPETENCIAL'!CQ154="","",IF('ÁREA ACOMPAÑAMIENTO INT TÉC'!W154&gt;=0,"SI","NO")))</f>
        <v/>
      </c>
      <c r="H154" s="7" t="str">
        <f>IF(ISBLANK('ÁREA MEJORA COMPETENCIAL'!R154),"",IF('ÁREA MEJORA COMPETENCIAL'!CQ154="","",IF('ÁREA COMPLEMENTARIA'!BW154&gt;=0,"SI","NO")))</f>
        <v/>
      </c>
      <c r="I154" s="7" t="str">
        <f>IF('ÁREA MEJORA COMPETENCIAL'!CQ154="","",IF(ISBLANK('ÁREA MEJORA COMPETENCIAL'!R154),"",COUNTIF(F154:H154,"SI")))</f>
        <v/>
      </c>
      <c r="J154" s="7" t="str">
        <f>IF(ISBLANK('ÁREA MEJORA COMPETENCIAL'!R154),"",SUM('ÁREA MEJORA COMPETENCIAL'!CP154,'ÁREA ACOMPAÑAMIENTO INT TÉC'!V154,'ÁREA COMPLEMENTARIA'!BV154))</f>
        <v/>
      </c>
      <c r="K154" s="173" t="str">
        <f>IF(ISBLANK('ÁREA MEJORA COMPETENCIAL'!R154),"",(IF(T154=12,12,IF(T154=24,24,))))</f>
        <v/>
      </c>
      <c r="L154" s="174" t="str">
        <f>IF(ISBLANK('ÁREA MEJORA COMPETENCIAL'!R154),"",IF('ÁREA MEJORA COMPETENCIAL'!CO154="",(J154/K154),I154/3))</f>
        <v/>
      </c>
      <c r="M154" s="174" t="str">
        <f>IF(ISBLANK('ÁREA MEJORA COMPETENCIAL'!R154),"",IF('ÁREA MEJORA COMPETENCIAL'!CO154="","",(IF(AND(F154="NO",'ÁREA MEJORA COMPETENCIAL'!CR154&gt;=75%,'ÁREA ACOMPAÑAMIENTO INT TÉC'!X154&gt;=75%,'ÁREA COMPLEMENTARIA'!BX154&gt;=75%),"SI","NO"))))</f>
        <v/>
      </c>
      <c r="N154" s="174" t="str">
        <f>IF(ISBLANK('ÁREA MEJORA COMPETENCIAL'!R154),"",IF('ÁREA ACOMPAÑAMIENTO INT TÉC'!U154="","",(IF(AND(G154="NO",'ÁREA ACOMPAÑAMIENTO INT TÉC'!X154&gt;=75%,'ÁREA MEJORA COMPETENCIAL'!CR154&gt;=75%,'ÁREA COMPLEMENTARIA'!BX154&gt;=75%),"SI","NO"))))</f>
        <v/>
      </c>
      <c r="O154" s="174" t="str">
        <f>IF(ISBLANK('ÁREA MEJORA COMPETENCIAL'!R154),"",IF('ÁREA COMPLEMENTARIA'!BU154="","",(IF(AND(H154="NO",'ÁREA COMPLEMENTARIA'!BX154&gt;=75%,'ÁREA MEJORA COMPETENCIAL'!CR154&gt;=75%,'ÁREA ACOMPAÑAMIENTO INT TÉC'!X154&gt;=75%),"SI","NO"))))</f>
        <v/>
      </c>
      <c r="P154" s="7" t="str">
        <f t="shared" si="10"/>
        <v/>
      </c>
      <c r="Q154" s="7" t="str">
        <f t="shared" si="11"/>
        <v/>
      </c>
      <c r="R154" s="7" t="str">
        <f t="shared" si="12"/>
        <v/>
      </c>
      <c r="S154" s="7" t="str">
        <f t="shared" si="13"/>
        <v/>
      </c>
      <c r="T154" s="175" t="str">
        <f>IF(ISBLANK('ÁREA MEJORA COMPETENCIAL'!R154),"",(IF('ÁREA MEJORA COMPETENCIAL'!X154=1,12,IF('ÁREA MEJORA COMPETENCIAL'!X154=2,24))))</f>
        <v/>
      </c>
      <c r="U154" s="173" t="str">
        <f>IF(ISBLANK('ÁREA MEJORA COMPETENCIAL'!R154),"",SUM('ÁREA MEJORA COMPETENCIAL'!CO154,'ÁREA ACOMPAÑAMIENTO INT TÉC'!U154,'ÁREA COMPLEMENTARIA'!BU154))</f>
        <v/>
      </c>
      <c r="V154" s="216" t="str">
        <f>IF(ISBLANK('ÁREA MEJORA COMPETENCIAL'!R154),"",IF('ÁREA COMPLEMENTARIA'!BU154="","NO PROCEDE",IF(I154=3,"",IF(OR(M154="SI",N154="SI",O154="SI"),"SI","NO"))))</f>
        <v/>
      </c>
      <c r="W154" s="7" t="str">
        <f>IF(ISBLANK('ÁREA MEJORA COMPETENCIAL'!R154),"",IF(OR(I154=3,V154="SI",R154="SI",S154="SI"),"SI","NO"))</f>
        <v/>
      </c>
      <c r="X154" s="9"/>
      <c r="Y154" s="6"/>
      <c r="Z154" s="6"/>
      <c r="AA154" s="6"/>
      <c r="AB154" s="6"/>
      <c r="AC154" s="6"/>
      <c r="AD154" s="6"/>
      <c r="AE154" s="6"/>
      <c r="AF154" s="6"/>
      <c r="AG154" s="6"/>
      <c r="AH154" s="6"/>
      <c r="AI154" s="464"/>
    </row>
    <row r="155" spans="1:35" s="99" customFormat="1" ht="18" customHeight="1" x14ac:dyDescent="0.3">
      <c r="A155" s="355" t="str">
        <f>IF(ISBLANK('ÁREA MEJORA COMPETENCIAL'!A155),"",'ÁREA MEJORA COMPETENCIAL'!A155:B155)</f>
        <v/>
      </c>
      <c r="B155" s="356"/>
      <c r="C155" s="181" t="str">
        <f>IF(ISBLANK('ÁREA MEJORA COMPETENCIAL'!C155),"",'ÁREA MEJORA COMPETENCIAL'!C155)</f>
        <v/>
      </c>
      <c r="D155" s="16" t="str">
        <f>IF(ISBLANK('ÁREA MEJORA COMPETENCIAL'!D155),"",'ÁREA MEJORA COMPETENCIAL'!D155)</f>
        <v/>
      </c>
      <c r="E155" s="76"/>
      <c r="F155" s="7" t="str">
        <f>IF(ISBLANK('ÁREA MEJORA COMPETENCIAL'!R155),"",IF('ÁREA MEJORA COMPETENCIAL'!CQ155="","",IF('ÁREA MEJORA COMPETENCIAL'!CQ155&gt;=0,"SI","NO")))</f>
        <v/>
      </c>
      <c r="G155" s="7" t="str">
        <f>IF(ISBLANK('ÁREA MEJORA COMPETENCIAL'!R155),"",IF('ÁREA MEJORA COMPETENCIAL'!CQ155="","",IF('ÁREA ACOMPAÑAMIENTO INT TÉC'!W155&gt;=0,"SI","NO")))</f>
        <v/>
      </c>
      <c r="H155" s="7" t="str">
        <f>IF(ISBLANK('ÁREA MEJORA COMPETENCIAL'!R155),"",IF('ÁREA MEJORA COMPETENCIAL'!CQ155="","",IF('ÁREA COMPLEMENTARIA'!BW155&gt;=0,"SI","NO")))</f>
        <v/>
      </c>
      <c r="I155" s="7" t="str">
        <f>IF('ÁREA MEJORA COMPETENCIAL'!CQ155="","",IF(ISBLANK('ÁREA MEJORA COMPETENCIAL'!R155),"",COUNTIF(F155:H155,"SI")))</f>
        <v/>
      </c>
      <c r="J155" s="7" t="str">
        <f>IF(ISBLANK('ÁREA MEJORA COMPETENCIAL'!R155),"",SUM('ÁREA MEJORA COMPETENCIAL'!CP155,'ÁREA ACOMPAÑAMIENTO INT TÉC'!V155,'ÁREA COMPLEMENTARIA'!BV155))</f>
        <v/>
      </c>
      <c r="K155" s="173" t="str">
        <f>IF(ISBLANK('ÁREA MEJORA COMPETENCIAL'!R155),"",(IF(T155=12,12,IF(T155=24,24,))))</f>
        <v/>
      </c>
      <c r="L155" s="174" t="str">
        <f>IF(ISBLANK('ÁREA MEJORA COMPETENCIAL'!R155),"",IF('ÁREA MEJORA COMPETENCIAL'!CO155="",(J155/K155),I155/3))</f>
        <v/>
      </c>
      <c r="M155" s="174" t="str">
        <f>IF(ISBLANK('ÁREA MEJORA COMPETENCIAL'!R155),"",IF('ÁREA MEJORA COMPETENCIAL'!CO155="","",(IF(AND(F155="NO",'ÁREA MEJORA COMPETENCIAL'!CR155&gt;=75%,'ÁREA ACOMPAÑAMIENTO INT TÉC'!X155&gt;=75%,'ÁREA COMPLEMENTARIA'!BX155&gt;=75%),"SI","NO"))))</f>
        <v/>
      </c>
      <c r="N155" s="174" t="str">
        <f>IF(ISBLANK('ÁREA MEJORA COMPETENCIAL'!R155),"",IF('ÁREA ACOMPAÑAMIENTO INT TÉC'!U155="","",(IF(AND(G155="NO",'ÁREA ACOMPAÑAMIENTO INT TÉC'!X155&gt;=75%,'ÁREA MEJORA COMPETENCIAL'!CR155&gt;=75%,'ÁREA COMPLEMENTARIA'!BX155&gt;=75%),"SI","NO"))))</f>
        <v/>
      </c>
      <c r="O155" s="174" t="str">
        <f>IF(ISBLANK('ÁREA MEJORA COMPETENCIAL'!R155),"",IF('ÁREA COMPLEMENTARIA'!BU155="","",(IF(AND(H155="NO",'ÁREA COMPLEMENTARIA'!BX155&gt;=75%,'ÁREA MEJORA COMPETENCIAL'!CR155&gt;=75%,'ÁREA ACOMPAÑAMIENTO INT TÉC'!X155&gt;=75%),"SI","NO"))))</f>
        <v/>
      </c>
      <c r="P155" s="7" t="str">
        <f t="shared" si="10"/>
        <v/>
      </c>
      <c r="Q155" s="7" t="str">
        <f t="shared" si="11"/>
        <v/>
      </c>
      <c r="R155" s="7" t="str">
        <f t="shared" si="12"/>
        <v/>
      </c>
      <c r="S155" s="7" t="str">
        <f t="shared" si="13"/>
        <v/>
      </c>
      <c r="T155" s="175" t="str">
        <f>IF(ISBLANK('ÁREA MEJORA COMPETENCIAL'!R155),"",(IF('ÁREA MEJORA COMPETENCIAL'!X155=1,12,IF('ÁREA MEJORA COMPETENCIAL'!X155=2,24))))</f>
        <v/>
      </c>
      <c r="U155" s="173" t="str">
        <f>IF(ISBLANK('ÁREA MEJORA COMPETENCIAL'!R155),"",SUM('ÁREA MEJORA COMPETENCIAL'!CO155,'ÁREA ACOMPAÑAMIENTO INT TÉC'!U155,'ÁREA COMPLEMENTARIA'!BU155))</f>
        <v/>
      </c>
      <c r="V155" s="216" t="str">
        <f>IF(ISBLANK('ÁREA MEJORA COMPETENCIAL'!R155),"",IF('ÁREA COMPLEMENTARIA'!BU155="","NO PROCEDE",IF(I155=3,"",IF(OR(M155="SI",N155="SI",O155="SI"),"SI","NO"))))</f>
        <v/>
      </c>
      <c r="W155" s="7" t="str">
        <f>IF(ISBLANK('ÁREA MEJORA COMPETENCIAL'!R155),"",IF(OR(I155=3,V155="SI",R155="SI",S155="SI"),"SI","NO"))</f>
        <v/>
      </c>
      <c r="X155" s="9"/>
      <c r="Y155" s="6"/>
      <c r="Z155" s="6"/>
      <c r="AA155" s="6"/>
      <c r="AB155" s="6"/>
      <c r="AC155" s="6"/>
      <c r="AD155" s="6"/>
      <c r="AE155" s="6"/>
      <c r="AF155" s="6"/>
      <c r="AG155" s="6"/>
      <c r="AH155" s="6"/>
      <c r="AI155" s="464"/>
    </row>
    <row r="156" spans="1:35" s="99" customFormat="1" ht="18" customHeight="1" x14ac:dyDescent="0.3">
      <c r="A156" s="355" t="str">
        <f>IF(ISBLANK('ÁREA MEJORA COMPETENCIAL'!A156),"",'ÁREA MEJORA COMPETENCIAL'!A156:B156)</f>
        <v/>
      </c>
      <c r="B156" s="356"/>
      <c r="C156" s="181" t="str">
        <f>IF(ISBLANK('ÁREA MEJORA COMPETENCIAL'!C156),"",'ÁREA MEJORA COMPETENCIAL'!C156)</f>
        <v/>
      </c>
      <c r="D156" s="16" t="str">
        <f>IF(ISBLANK('ÁREA MEJORA COMPETENCIAL'!D156),"",'ÁREA MEJORA COMPETENCIAL'!D156)</f>
        <v/>
      </c>
      <c r="E156" s="76"/>
      <c r="F156" s="7" t="str">
        <f>IF(ISBLANK('ÁREA MEJORA COMPETENCIAL'!R156),"",IF('ÁREA MEJORA COMPETENCIAL'!CQ156="","",IF('ÁREA MEJORA COMPETENCIAL'!CQ156&gt;=0,"SI","NO")))</f>
        <v/>
      </c>
      <c r="G156" s="7" t="str">
        <f>IF(ISBLANK('ÁREA MEJORA COMPETENCIAL'!R156),"",IF('ÁREA MEJORA COMPETENCIAL'!CQ156="","",IF('ÁREA ACOMPAÑAMIENTO INT TÉC'!W156&gt;=0,"SI","NO")))</f>
        <v/>
      </c>
      <c r="H156" s="7" t="str">
        <f>IF(ISBLANK('ÁREA MEJORA COMPETENCIAL'!R156),"",IF('ÁREA MEJORA COMPETENCIAL'!CQ156="","",IF('ÁREA COMPLEMENTARIA'!BW156&gt;=0,"SI","NO")))</f>
        <v/>
      </c>
      <c r="I156" s="7" t="str">
        <f>IF('ÁREA MEJORA COMPETENCIAL'!CQ156="","",IF(ISBLANK('ÁREA MEJORA COMPETENCIAL'!R156),"",COUNTIF(F156:H156,"SI")))</f>
        <v/>
      </c>
      <c r="J156" s="7" t="str">
        <f>IF(ISBLANK('ÁREA MEJORA COMPETENCIAL'!R156),"",SUM('ÁREA MEJORA COMPETENCIAL'!CP156,'ÁREA ACOMPAÑAMIENTO INT TÉC'!V156,'ÁREA COMPLEMENTARIA'!BV156))</f>
        <v/>
      </c>
      <c r="K156" s="173" t="str">
        <f>IF(ISBLANK('ÁREA MEJORA COMPETENCIAL'!R156),"",(IF(T156=12,12,IF(T156=24,24,))))</f>
        <v/>
      </c>
      <c r="L156" s="174" t="str">
        <f>IF(ISBLANK('ÁREA MEJORA COMPETENCIAL'!R156),"",IF('ÁREA MEJORA COMPETENCIAL'!CO156="",(J156/K156),I156/3))</f>
        <v/>
      </c>
      <c r="M156" s="174" t="str">
        <f>IF(ISBLANK('ÁREA MEJORA COMPETENCIAL'!R156),"",IF('ÁREA MEJORA COMPETENCIAL'!CO156="","",(IF(AND(F156="NO",'ÁREA MEJORA COMPETENCIAL'!CR156&gt;=75%,'ÁREA ACOMPAÑAMIENTO INT TÉC'!X156&gt;=75%,'ÁREA COMPLEMENTARIA'!BX156&gt;=75%),"SI","NO"))))</f>
        <v/>
      </c>
      <c r="N156" s="174" t="str">
        <f>IF(ISBLANK('ÁREA MEJORA COMPETENCIAL'!R156),"",IF('ÁREA ACOMPAÑAMIENTO INT TÉC'!U156="","",(IF(AND(G156="NO",'ÁREA ACOMPAÑAMIENTO INT TÉC'!X156&gt;=75%,'ÁREA MEJORA COMPETENCIAL'!CR156&gt;=75%,'ÁREA COMPLEMENTARIA'!BX156&gt;=75%),"SI","NO"))))</f>
        <v/>
      </c>
      <c r="O156" s="174" t="str">
        <f>IF(ISBLANK('ÁREA MEJORA COMPETENCIAL'!R156),"",IF('ÁREA COMPLEMENTARIA'!BU156="","",(IF(AND(H156="NO",'ÁREA COMPLEMENTARIA'!BX156&gt;=75%,'ÁREA MEJORA COMPETENCIAL'!CR156&gt;=75%,'ÁREA ACOMPAÑAMIENTO INT TÉC'!X156&gt;=75%),"SI","NO"))))</f>
        <v/>
      </c>
      <c r="P156" s="7" t="str">
        <f t="shared" si="10"/>
        <v/>
      </c>
      <c r="Q156" s="7" t="str">
        <f t="shared" si="11"/>
        <v/>
      </c>
      <c r="R156" s="7" t="str">
        <f t="shared" si="12"/>
        <v/>
      </c>
      <c r="S156" s="7" t="str">
        <f t="shared" si="13"/>
        <v/>
      </c>
      <c r="T156" s="175" t="str">
        <f>IF(ISBLANK('ÁREA MEJORA COMPETENCIAL'!R156),"",(IF('ÁREA MEJORA COMPETENCIAL'!X156=1,12,IF('ÁREA MEJORA COMPETENCIAL'!X156=2,24))))</f>
        <v/>
      </c>
      <c r="U156" s="173" t="str">
        <f>IF(ISBLANK('ÁREA MEJORA COMPETENCIAL'!R156),"",SUM('ÁREA MEJORA COMPETENCIAL'!CO156,'ÁREA ACOMPAÑAMIENTO INT TÉC'!U156,'ÁREA COMPLEMENTARIA'!BU156))</f>
        <v/>
      </c>
      <c r="V156" s="216" t="str">
        <f>IF(ISBLANK('ÁREA MEJORA COMPETENCIAL'!R156),"",IF('ÁREA COMPLEMENTARIA'!BU156="","NO PROCEDE",IF(I156=3,"",IF(OR(M156="SI",N156="SI",O156="SI"),"SI","NO"))))</f>
        <v/>
      </c>
      <c r="W156" s="7" t="str">
        <f>IF(ISBLANK('ÁREA MEJORA COMPETENCIAL'!R156),"",IF(OR(I156=3,V156="SI",R156="SI",S156="SI"),"SI","NO"))</f>
        <v/>
      </c>
      <c r="X156" s="9"/>
      <c r="Y156" s="6"/>
      <c r="Z156" s="6"/>
      <c r="AA156" s="6"/>
      <c r="AB156" s="6"/>
      <c r="AC156" s="6"/>
      <c r="AD156" s="6"/>
      <c r="AE156" s="6"/>
      <c r="AF156" s="6"/>
      <c r="AG156" s="6"/>
      <c r="AH156" s="6"/>
      <c r="AI156" s="464"/>
    </row>
    <row r="157" spans="1:35" s="99" customFormat="1" ht="18" customHeight="1" x14ac:dyDescent="0.3">
      <c r="A157" s="355" t="str">
        <f>IF(ISBLANK('ÁREA MEJORA COMPETENCIAL'!A157),"",'ÁREA MEJORA COMPETENCIAL'!A157:B157)</f>
        <v/>
      </c>
      <c r="B157" s="356"/>
      <c r="C157" s="207" t="str">
        <f>IF(ISBLANK('ÁREA MEJORA COMPETENCIAL'!C157),"",'ÁREA MEJORA COMPETENCIAL'!C157)</f>
        <v/>
      </c>
      <c r="D157" s="16" t="str">
        <f>IF(ISBLANK('ÁREA MEJORA COMPETENCIAL'!D157),"",'ÁREA MEJORA COMPETENCIAL'!D157)</f>
        <v/>
      </c>
      <c r="E157" s="76"/>
      <c r="F157" s="7" t="str">
        <f>IF(ISBLANK('ÁREA MEJORA COMPETENCIAL'!R157),"",IF('ÁREA MEJORA COMPETENCIAL'!CQ157="","",IF('ÁREA MEJORA COMPETENCIAL'!CQ157&gt;=0,"SI","NO")))</f>
        <v/>
      </c>
      <c r="G157" s="7" t="str">
        <f>IF(ISBLANK('ÁREA MEJORA COMPETENCIAL'!R157),"",IF('ÁREA MEJORA COMPETENCIAL'!CQ157="","",IF('ÁREA ACOMPAÑAMIENTO INT TÉC'!W157&gt;=0,"SI","NO")))</f>
        <v/>
      </c>
      <c r="H157" s="7" t="str">
        <f>IF(ISBLANK('ÁREA MEJORA COMPETENCIAL'!R157),"",IF('ÁREA MEJORA COMPETENCIAL'!CQ157="","",IF('ÁREA COMPLEMENTARIA'!BW157&gt;=0,"SI","NO")))</f>
        <v/>
      </c>
      <c r="I157" s="7" t="str">
        <f>IF('ÁREA MEJORA COMPETENCIAL'!CQ157="","",IF(ISBLANK('ÁREA MEJORA COMPETENCIAL'!R157),"",COUNTIF(F157:H157,"SI")))</f>
        <v/>
      </c>
      <c r="J157" s="7" t="str">
        <f>IF(ISBLANK('ÁREA MEJORA COMPETENCIAL'!R157),"",SUM('ÁREA MEJORA COMPETENCIAL'!CP157,'ÁREA ACOMPAÑAMIENTO INT TÉC'!V157,'ÁREA COMPLEMENTARIA'!BV157))</f>
        <v/>
      </c>
      <c r="K157" s="173" t="str">
        <f>IF(ISBLANK('ÁREA MEJORA COMPETENCIAL'!R157),"",(IF(T157=12,12,IF(T157=24,24,))))</f>
        <v/>
      </c>
      <c r="L157" s="174" t="str">
        <f>IF(ISBLANK('ÁREA MEJORA COMPETENCIAL'!R157),"",IF('ÁREA MEJORA COMPETENCIAL'!CO157="",(J157/K157),I157/3))</f>
        <v/>
      </c>
      <c r="M157" s="174" t="str">
        <f>IF(ISBLANK('ÁREA MEJORA COMPETENCIAL'!R157),"",IF('ÁREA MEJORA COMPETENCIAL'!CO157="","",(IF(AND(F157="NO",'ÁREA MEJORA COMPETENCIAL'!CR157&gt;=75%,'ÁREA ACOMPAÑAMIENTO INT TÉC'!X157&gt;=75%,'ÁREA COMPLEMENTARIA'!BX157&gt;=75%),"SI","NO"))))</f>
        <v/>
      </c>
      <c r="N157" s="174" t="str">
        <f>IF(ISBLANK('ÁREA MEJORA COMPETENCIAL'!R157),"",IF('ÁREA ACOMPAÑAMIENTO INT TÉC'!U157="","",(IF(AND(G157="NO",'ÁREA ACOMPAÑAMIENTO INT TÉC'!X157&gt;=75%,'ÁREA MEJORA COMPETENCIAL'!CR157&gt;=75%,'ÁREA COMPLEMENTARIA'!BX157&gt;=75%),"SI","NO"))))</f>
        <v/>
      </c>
      <c r="O157" s="174" t="str">
        <f>IF(ISBLANK('ÁREA MEJORA COMPETENCIAL'!R157),"",IF('ÁREA COMPLEMENTARIA'!BU157="","",(IF(AND(H157="NO",'ÁREA COMPLEMENTARIA'!BX157&gt;=75%,'ÁREA MEJORA COMPETENCIAL'!CR157&gt;=75%,'ÁREA ACOMPAÑAMIENTO INT TÉC'!X157&gt;=75%),"SI","NO"))))</f>
        <v/>
      </c>
      <c r="P157" s="7" t="str">
        <f t="shared" si="10"/>
        <v/>
      </c>
      <c r="Q157" s="7" t="str">
        <f t="shared" si="11"/>
        <v/>
      </c>
      <c r="R157" s="7" t="str">
        <f t="shared" si="12"/>
        <v/>
      </c>
      <c r="S157" s="7" t="str">
        <f t="shared" si="13"/>
        <v/>
      </c>
      <c r="T157" s="175" t="str">
        <f>IF(ISBLANK('ÁREA MEJORA COMPETENCIAL'!R157),"",(IF('ÁREA MEJORA COMPETENCIAL'!X157=1,12,IF('ÁREA MEJORA COMPETENCIAL'!X157=2,24))))</f>
        <v/>
      </c>
      <c r="U157" s="173" t="str">
        <f>IF(ISBLANK('ÁREA MEJORA COMPETENCIAL'!R157),"",SUM('ÁREA MEJORA COMPETENCIAL'!CO157,'ÁREA ACOMPAÑAMIENTO INT TÉC'!U157,'ÁREA COMPLEMENTARIA'!BU157))</f>
        <v/>
      </c>
      <c r="V157" s="216" t="str">
        <f>IF(ISBLANK('ÁREA MEJORA COMPETENCIAL'!R157),"",IF('ÁREA COMPLEMENTARIA'!BU157="","NO PROCEDE",IF(I157=3,"",IF(OR(M157="SI",N157="SI",O157="SI"),"SI","NO"))))</f>
        <v/>
      </c>
      <c r="W157" s="7" t="str">
        <f>IF(ISBLANK('ÁREA MEJORA COMPETENCIAL'!R157),"",IF(OR(I157=3,V157="SI",R157="SI",S157="SI"),"SI","NO"))</f>
        <v/>
      </c>
      <c r="X157" s="9"/>
      <c r="Y157" s="6"/>
      <c r="Z157" s="6"/>
      <c r="AA157" s="6"/>
      <c r="AB157" s="6"/>
      <c r="AC157" s="6"/>
      <c r="AD157" s="6"/>
      <c r="AE157" s="6"/>
      <c r="AF157" s="6"/>
      <c r="AG157" s="6"/>
      <c r="AH157" s="6"/>
      <c r="AI157" s="464"/>
    </row>
    <row r="158" spans="1:35" s="99" customFormat="1" ht="18" customHeight="1" x14ac:dyDescent="0.3">
      <c r="A158" s="355" t="str">
        <f>IF(ISBLANK('ÁREA MEJORA COMPETENCIAL'!A158),"",'ÁREA MEJORA COMPETENCIAL'!A158:B158)</f>
        <v/>
      </c>
      <c r="B158" s="356"/>
      <c r="C158" s="207" t="str">
        <f>IF(ISBLANK('ÁREA MEJORA COMPETENCIAL'!C158),"",'ÁREA MEJORA COMPETENCIAL'!C158)</f>
        <v/>
      </c>
      <c r="D158" s="16" t="str">
        <f>IF(ISBLANK('ÁREA MEJORA COMPETENCIAL'!D158),"",'ÁREA MEJORA COMPETENCIAL'!D158)</f>
        <v/>
      </c>
      <c r="E158" s="76"/>
      <c r="F158" s="7" t="str">
        <f>IF(ISBLANK('ÁREA MEJORA COMPETENCIAL'!R158),"",IF('ÁREA MEJORA COMPETENCIAL'!CQ158="","",IF('ÁREA MEJORA COMPETENCIAL'!CQ158&gt;=0,"SI","NO")))</f>
        <v/>
      </c>
      <c r="G158" s="7" t="str">
        <f>IF(ISBLANK('ÁREA MEJORA COMPETENCIAL'!R158),"",IF('ÁREA MEJORA COMPETENCIAL'!CQ158="","",IF('ÁREA ACOMPAÑAMIENTO INT TÉC'!W158&gt;=0,"SI","NO")))</f>
        <v/>
      </c>
      <c r="H158" s="7" t="str">
        <f>IF(ISBLANK('ÁREA MEJORA COMPETENCIAL'!R158),"",IF('ÁREA MEJORA COMPETENCIAL'!CQ158="","",IF('ÁREA COMPLEMENTARIA'!BW158&gt;=0,"SI","NO")))</f>
        <v/>
      </c>
      <c r="I158" s="7" t="str">
        <f>IF('ÁREA MEJORA COMPETENCIAL'!CQ158="","",IF(ISBLANK('ÁREA MEJORA COMPETENCIAL'!R158),"",COUNTIF(F158:H158,"SI")))</f>
        <v/>
      </c>
      <c r="J158" s="7" t="str">
        <f>IF(ISBLANK('ÁREA MEJORA COMPETENCIAL'!R158),"",SUM('ÁREA MEJORA COMPETENCIAL'!CP158,'ÁREA ACOMPAÑAMIENTO INT TÉC'!V158,'ÁREA COMPLEMENTARIA'!BV158))</f>
        <v/>
      </c>
      <c r="K158" s="173" t="str">
        <f>IF(ISBLANK('ÁREA MEJORA COMPETENCIAL'!R158),"",(IF(T158=12,12,IF(T158=24,24,))))</f>
        <v/>
      </c>
      <c r="L158" s="174" t="str">
        <f>IF(ISBLANK('ÁREA MEJORA COMPETENCIAL'!R158),"",IF('ÁREA MEJORA COMPETENCIAL'!CO158="",(J158/K158),I158/3))</f>
        <v/>
      </c>
      <c r="M158" s="174" t="str">
        <f>IF(ISBLANK('ÁREA MEJORA COMPETENCIAL'!R158),"",IF('ÁREA MEJORA COMPETENCIAL'!CO158="","",(IF(AND(F158="NO",'ÁREA MEJORA COMPETENCIAL'!CR158&gt;=75%,'ÁREA ACOMPAÑAMIENTO INT TÉC'!X158&gt;=75%,'ÁREA COMPLEMENTARIA'!BX158&gt;=75%),"SI","NO"))))</f>
        <v/>
      </c>
      <c r="N158" s="174" t="str">
        <f>IF(ISBLANK('ÁREA MEJORA COMPETENCIAL'!R158),"",IF('ÁREA ACOMPAÑAMIENTO INT TÉC'!U158="","",(IF(AND(G158="NO",'ÁREA ACOMPAÑAMIENTO INT TÉC'!X158&gt;=75%,'ÁREA MEJORA COMPETENCIAL'!CR158&gt;=75%,'ÁREA COMPLEMENTARIA'!BX158&gt;=75%),"SI","NO"))))</f>
        <v/>
      </c>
      <c r="O158" s="174" t="str">
        <f>IF(ISBLANK('ÁREA MEJORA COMPETENCIAL'!R158),"",IF('ÁREA COMPLEMENTARIA'!BU158="","",(IF(AND(H158="NO",'ÁREA COMPLEMENTARIA'!BX158&gt;=75%,'ÁREA MEJORA COMPETENCIAL'!CR158&gt;=75%,'ÁREA ACOMPAÑAMIENTO INT TÉC'!X158&gt;=75%),"SI","NO"))))</f>
        <v/>
      </c>
      <c r="P158" s="7" t="str">
        <f t="shared" si="10"/>
        <v/>
      </c>
      <c r="Q158" s="7" t="str">
        <f t="shared" si="11"/>
        <v/>
      </c>
      <c r="R158" s="7" t="str">
        <f t="shared" si="12"/>
        <v/>
      </c>
      <c r="S158" s="7" t="str">
        <f t="shared" si="13"/>
        <v/>
      </c>
      <c r="T158" s="175" t="str">
        <f>IF(ISBLANK('ÁREA MEJORA COMPETENCIAL'!R158),"",(IF('ÁREA MEJORA COMPETENCIAL'!X158=1,12,IF('ÁREA MEJORA COMPETENCIAL'!X158=2,24))))</f>
        <v/>
      </c>
      <c r="U158" s="173" t="str">
        <f>IF(ISBLANK('ÁREA MEJORA COMPETENCIAL'!R158),"",SUM('ÁREA MEJORA COMPETENCIAL'!CO158,'ÁREA ACOMPAÑAMIENTO INT TÉC'!U158,'ÁREA COMPLEMENTARIA'!BU158))</f>
        <v/>
      </c>
      <c r="V158" s="216" t="str">
        <f>IF(ISBLANK('ÁREA MEJORA COMPETENCIAL'!R158),"",IF('ÁREA COMPLEMENTARIA'!BU158="","NO PROCEDE",IF(I158=3,"",IF(OR(M158="SI",N158="SI",O158="SI"),"SI","NO"))))</f>
        <v/>
      </c>
      <c r="W158" s="7" t="str">
        <f>IF(ISBLANK('ÁREA MEJORA COMPETENCIAL'!R158),"",IF(OR(I158=3,V158="SI",R158="SI",S158="SI"),"SI","NO"))</f>
        <v/>
      </c>
      <c r="X158" s="9"/>
      <c r="Y158" s="6"/>
      <c r="Z158" s="6"/>
      <c r="AA158" s="6"/>
      <c r="AB158" s="6"/>
      <c r="AC158" s="6"/>
      <c r="AD158" s="6"/>
      <c r="AE158" s="6"/>
      <c r="AF158" s="6"/>
      <c r="AG158" s="6"/>
      <c r="AH158" s="6"/>
      <c r="AI158" s="464"/>
    </row>
    <row r="159" spans="1:35" s="99" customFormat="1" ht="18" customHeight="1" x14ac:dyDescent="0.3">
      <c r="A159" s="355" t="str">
        <f>IF(ISBLANK('ÁREA MEJORA COMPETENCIAL'!A159),"",'ÁREA MEJORA COMPETENCIAL'!A159:B159)</f>
        <v/>
      </c>
      <c r="B159" s="356"/>
      <c r="C159" s="207" t="str">
        <f>IF(ISBLANK('ÁREA MEJORA COMPETENCIAL'!C159),"",'ÁREA MEJORA COMPETENCIAL'!C159)</f>
        <v/>
      </c>
      <c r="D159" s="16" t="str">
        <f>IF(ISBLANK('ÁREA MEJORA COMPETENCIAL'!D159),"",'ÁREA MEJORA COMPETENCIAL'!D159)</f>
        <v/>
      </c>
      <c r="E159" s="76"/>
      <c r="F159" s="7" t="str">
        <f>IF(ISBLANK('ÁREA MEJORA COMPETENCIAL'!R159),"",IF('ÁREA MEJORA COMPETENCIAL'!CQ159="","",IF('ÁREA MEJORA COMPETENCIAL'!CQ159&gt;=0,"SI","NO")))</f>
        <v/>
      </c>
      <c r="G159" s="7" t="str">
        <f>IF(ISBLANK('ÁREA MEJORA COMPETENCIAL'!R159),"",IF('ÁREA MEJORA COMPETENCIAL'!CQ159="","",IF('ÁREA ACOMPAÑAMIENTO INT TÉC'!W159&gt;=0,"SI","NO")))</f>
        <v/>
      </c>
      <c r="H159" s="7" t="str">
        <f>IF(ISBLANK('ÁREA MEJORA COMPETENCIAL'!R159),"",IF('ÁREA MEJORA COMPETENCIAL'!CQ159="","",IF('ÁREA COMPLEMENTARIA'!BW159&gt;=0,"SI","NO")))</f>
        <v/>
      </c>
      <c r="I159" s="7" t="str">
        <f>IF('ÁREA MEJORA COMPETENCIAL'!CQ159="","",IF(ISBLANK('ÁREA MEJORA COMPETENCIAL'!R159),"",COUNTIF(F159:H159,"SI")))</f>
        <v/>
      </c>
      <c r="J159" s="7" t="str">
        <f>IF(ISBLANK('ÁREA MEJORA COMPETENCIAL'!R159),"",SUM('ÁREA MEJORA COMPETENCIAL'!CP159,'ÁREA ACOMPAÑAMIENTO INT TÉC'!V159,'ÁREA COMPLEMENTARIA'!BV159))</f>
        <v/>
      </c>
      <c r="K159" s="173" t="str">
        <f>IF(ISBLANK('ÁREA MEJORA COMPETENCIAL'!R159),"",(IF(T159=12,12,IF(T159=24,24,))))</f>
        <v/>
      </c>
      <c r="L159" s="174" t="str">
        <f>IF(ISBLANK('ÁREA MEJORA COMPETENCIAL'!R159),"",IF('ÁREA MEJORA COMPETENCIAL'!CO159="",(J159/K159),I159/3))</f>
        <v/>
      </c>
      <c r="M159" s="174" t="str">
        <f>IF(ISBLANK('ÁREA MEJORA COMPETENCIAL'!R159),"",IF('ÁREA MEJORA COMPETENCIAL'!CO159="","",(IF(AND(F159="NO",'ÁREA MEJORA COMPETENCIAL'!CR159&gt;=75%,'ÁREA ACOMPAÑAMIENTO INT TÉC'!X159&gt;=75%,'ÁREA COMPLEMENTARIA'!BX159&gt;=75%),"SI","NO"))))</f>
        <v/>
      </c>
      <c r="N159" s="174" t="str">
        <f>IF(ISBLANK('ÁREA MEJORA COMPETENCIAL'!R159),"",IF('ÁREA ACOMPAÑAMIENTO INT TÉC'!U159="","",(IF(AND(G159="NO",'ÁREA ACOMPAÑAMIENTO INT TÉC'!X159&gt;=75%,'ÁREA MEJORA COMPETENCIAL'!CR159&gt;=75%,'ÁREA COMPLEMENTARIA'!BX159&gt;=75%),"SI","NO"))))</f>
        <v/>
      </c>
      <c r="O159" s="174" t="str">
        <f>IF(ISBLANK('ÁREA MEJORA COMPETENCIAL'!R159),"",IF('ÁREA COMPLEMENTARIA'!BU159="","",(IF(AND(H159="NO",'ÁREA COMPLEMENTARIA'!BX159&gt;=75%,'ÁREA MEJORA COMPETENCIAL'!CR159&gt;=75%,'ÁREA ACOMPAÑAMIENTO INT TÉC'!X159&gt;=75%),"SI","NO"))))</f>
        <v/>
      </c>
      <c r="P159" s="7" t="str">
        <f t="shared" si="10"/>
        <v/>
      </c>
      <c r="Q159" s="7" t="str">
        <f t="shared" si="11"/>
        <v/>
      </c>
      <c r="R159" s="7" t="str">
        <f t="shared" si="12"/>
        <v/>
      </c>
      <c r="S159" s="7" t="str">
        <f t="shared" si="13"/>
        <v/>
      </c>
      <c r="T159" s="175" t="str">
        <f>IF(ISBLANK('ÁREA MEJORA COMPETENCIAL'!R159),"",(IF('ÁREA MEJORA COMPETENCIAL'!X159=1,12,IF('ÁREA MEJORA COMPETENCIAL'!X159=2,24))))</f>
        <v/>
      </c>
      <c r="U159" s="173" t="str">
        <f>IF(ISBLANK('ÁREA MEJORA COMPETENCIAL'!R159),"",SUM('ÁREA MEJORA COMPETENCIAL'!CO159,'ÁREA ACOMPAÑAMIENTO INT TÉC'!U159,'ÁREA COMPLEMENTARIA'!BU159))</f>
        <v/>
      </c>
      <c r="V159" s="216" t="str">
        <f>IF(ISBLANK('ÁREA MEJORA COMPETENCIAL'!R159),"",IF('ÁREA COMPLEMENTARIA'!BU159="","NO PROCEDE",IF(I159=3,"",IF(OR(M159="SI",N159="SI",O159="SI"),"SI","NO"))))</f>
        <v/>
      </c>
      <c r="W159" s="7" t="str">
        <f>IF(ISBLANK('ÁREA MEJORA COMPETENCIAL'!R159),"",IF(OR(I159=3,V159="SI",R159="SI",S159="SI"),"SI","NO"))</f>
        <v/>
      </c>
      <c r="X159" s="9"/>
      <c r="Y159" s="6"/>
      <c r="Z159" s="6"/>
      <c r="AA159" s="6"/>
      <c r="AB159" s="6"/>
      <c r="AC159" s="6"/>
      <c r="AD159" s="6"/>
      <c r="AE159" s="6"/>
      <c r="AF159" s="6"/>
      <c r="AG159" s="6"/>
      <c r="AH159" s="6"/>
      <c r="AI159" s="464"/>
    </row>
    <row r="160" spans="1:35" s="99" customFormat="1" ht="18" customHeight="1" x14ac:dyDescent="0.3">
      <c r="A160" s="355" t="str">
        <f>IF(ISBLANK('ÁREA MEJORA COMPETENCIAL'!A160),"",'ÁREA MEJORA COMPETENCIAL'!A160:B160)</f>
        <v/>
      </c>
      <c r="B160" s="356"/>
      <c r="C160" s="207" t="str">
        <f>IF(ISBLANK('ÁREA MEJORA COMPETENCIAL'!C160),"",'ÁREA MEJORA COMPETENCIAL'!C160)</f>
        <v/>
      </c>
      <c r="D160" s="16" t="str">
        <f>IF(ISBLANK('ÁREA MEJORA COMPETENCIAL'!D160),"",'ÁREA MEJORA COMPETENCIAL'!D160)</f>
        <v/>
      </c>
      <c r="E160" s="76"/>
      <c r="F160" s="7" t="str">
        <f>IF(ISBLANK('ÁREA MEJORA COMPETENCIAL'!R160),"",IF('ÁREA MEJORA COMPETENCIAL'!CQ160="","",IF('ÁREA MEJORA COMPETENCIAL'!CQ160&gt;=0,"SI","NO")))</f>
        <v/>
      </c>
      <c r="G160" s="7" t="str">
        <f>IF(ISBLANK('ÁREA MEJORA COMPETENCIAL'!R160),"",IF('ÁREA MEJORA COMPETENCIAL'!CQ160="","",IF('ÁREA ACOMPAÑAMIENTO INT TÉC'!W160&gt;=0,"SI","NO")))</f>
        <v/>
      </c>
      <c r="H160" s="7" t="str">
        <f>IF(ISBLANK('ÁREA MEJORA COMPETENCIAL'!R160),"",IF('ÁREA MEJORA COMPETENCIAL'!CQ160="","",IF('ÁREA COMPLEMENTARIA'!BW160&gt;=0,"SI","NO")))</f>
        <v/>
      </c>
      <c r="I160" s="7" t="str">
        <f>IF('ÁREA MEJORA COMPETENCIAL'!CQ160="","",IF(ISBLANK('ÁREA MEJORA COMPETENCIAL'!R160),"",COUNTIF(F160:H160,"SI")))</f>
        <v/>
      </c>
      <c r="J160" s="7" t="str">
        <f>IF(ISBLANK('ÁREA MEJORA COMPETENCIAL'!R160),"",SUM('ÁREA MEJORA COMPETENCIAL'!CP160,'ÁREA ACOMPAÑAMIENTO INT TÉC'!V160,'ÁREA COMPLEMENTARIA'!BV160))</f>
        <v/>
      </c>
      <c r="K160" s="173" t="str">
        <f>IF(ISBLANK('ÁREA MEJORA COMPETENCIAL'!R160),"",(IF(T160=12,12,IF(T160=24,24,))))</f>
        <v/>
      </c>
      <c r="L160" s="174" t="str">
        <f>IF(ISBLANK('ÁREA MEJORA COMPETENCIAL'!R160),"",IF('ÁREA MEJORA COMPETENCIAL'!CO160="",(J160/K160),I160/3))</f>
        <v/>
      </c>
      <c r="M160" s="174" t="str">
        <f>IF(ISBLANK('ÁREA MEJORA COMPETENCIAL'!R160),"",IF('ÁREA MEJORA COMPETENCIAL'!CO160="","",(IF(AND(F160="NO",'ÁREA MEJORA COMPETENCIAL'!CR160&gt;=75%,'ÁREA ACOMPAÑAMIENTO INT TÉC'!X160&gt;=75%,'ÁREA COMPLEMENTARIA'!BX160&gt;=75%),"SI","NO"))))</f>
        <v/>
      </c>
      <c r="N160" s="174" t="str">
        <f>IF(ISBLANK('ÁREA MEJORA COMPETENCIAL'!R160),"",IF('ÁREA ACOMPAÑAMIENTO INT TÉC'!U160="","",(IF(AND(G160="NO",'ÁREA ACOMPAÑAMIENTO INT TÉC'!X160&gt;=75%,'ÁREA MEJORA COMPETENCIAL'!CR160&gt;=75%,'ÁREA COMPLEMENTARIA'!BX160&gt;=75%),"SI","NO"))))</f>
        <v/>
      </c>
      <c r="O160" s="174" t="str">
        <f>IF(ISBLANK('ÁREA MEJORA COMPETENCIAL'!R160),"",IF('ÁREA COMPLEMENTARIA'!BU160="","",(IF(AND(H160="NO",'ÁREA COMPLEMENTARIA'!BX160&gt;=75%,'ÁREA MEJORA COMPETENCIAL'!CR160&gt;=75%,'ÁREA ACOMPAÑAMIENTO INT TÉC'!X160&gt;=75%),"SI","NO"))))</f>
        <v/>
      </c>
      <c r="P160" s="7" t="str">
        <f t="shared" si="10"/>
        <v/>
      </c>
      <c r="Q160" s="7" t="str">
        <f t="shared" si="11"/>
        <v/>
      </c>
      <c r="R160" s="7" t="str">
        <f t="shared" si="12"/>
        <v/>
      </c>
      <c r="S160" s="7" t="str">
        <f t="shared" si="13"/>
        <v/>
      </c>
      <c r="T160" s="175" t="str">
        <f>IF(ISBLANK('ÁREA MEJORA COMPETENCIAL'!R160),"",(IF('ÁREA MEJORA COMPETENCIAL'!X160=1,12,IF('ÁREA MEJORA COMPETENCIAL'!X160=2,24))))</f>
        <v/>
      </c>
      <c r="U160" s="173" t="str">
        <f>IF(ISBLANK('ÁREA MEJORA COMPETENCIAL'!R160),"",SUM('ÁREA MEJORA COMPETENCIAL'!CO160,'ÁREA ACOMPAÑAMIENTO INT TÉC'!U160,'ÁREA COMPLEMENTARIA'!BU160))</f>
        <v/>
      </c>
      <c r="V160" s="216" t="str">
        <f>IF(ISBLANK('ÁREA MEJORA COMPETENCIAL'!R160),"",IF('ÁREA COMPLEMENTARIA'!BU160="","NO PROCEDE",IF(I160=3,"",IF(OR(M160="SI",N160="SI",O160="SI"),"SI","NO"))))</f>
        <v/>
      </c>
      <c r="W160" s="7" t="str">
        <f>IF(ISBLANK('ÁREA MEJORA COMPETENCIAL'!R160),"",IF(OR(I160=3,V160="SI",R160="SI",S160="SI"),"SI","NO"))</f>
        <v/>
      </c>
      <c r="X160" s="9"/>
      <c r="Y160" s="6"/>
      <c r="Z160" s="6"/>
      <c r="AA160" s="6"/>
      <c r="AB160" s="6"/>
      <c r="AC160" s="6"/>
      <c r="AD160" s="6"/>
      <c r="AE160" s="6"/>
      <c r="AF160" s="6"/>
      <c r="AG160" s="6"/>
      <c r="AH160" s="6"/>
      <c r="AI160" s="464"/>
    </row>
    <row r="161" spans="1:36" s="99" customFormat="1" ht="18" customHeight="1" x14ac:dyDescent="0.3">
      <c r="A161" s="355" t="str">
        <f>IF(ISBLANK('ÁREA MEJORA COMPETENCIAL'!A161),"",'ÁREA MEJORA COMPETENCIAL'!A161:B161)</f>
        <v/>
      </c>
      <c r="B161" s="356"/>
      <c r="C161" s="207" t="str">
        <f>IF(ISBLANK('ÁREA MEJORA COMPETENCIAL'!C161),"",'ÁREA MEJORA COMPETENCIAL'!C161)</f>
        <v/>
      </c>
      <c r="D161" s="16" t="str">
        <f>IF(ISBLANK('ÁREA MEJORA COMPETENCIAL'!D161),"",'ÁREA MEJORA COMPETENCIAL'!D161)</f>
        <v/>
      </c>
      <c r="E161" s="76"/>
      <c r="F161" s="7" t="str">
        <f>IF(ISBLANK('ÁREA MEJORA COMPETENCIAL'!R161),"",IF('ÁREA MEJORA COMPETENCIAL'!CQ161="","",IF('ÁREA MEJORA COMPETENCIAL'!CQ161&gt;=0,"SI","NO")))</f>
        <v/>
      </c>
      <c r="G161" s="7" t="str">
        <f>IF(ISBLANK('ÁREA MEJORA COMPETENCIAL'!R161),"",IF('ÁREA MEJORA COMPETENCIAL'!CQ161="","",IF('ÁREA ACOMPAÑAMIENTO INT TÉC'!W161&gt;=0,"SI","NO")))</f>
        <v/>
      </c>
      <c r="H161" s="7" t="str">
        <f>IF(ISBLANK('ÁREA MEJORA COMPETENCIAL'!R161),"",IF('ÁREA MEJORA COMPETENCIAL'!CQ161="","",IF('ÁREA COMPLEMENTARIA'!BW161&gt;=0,"SI","NO")))</f>
        <v/>
      </c>
      <c r="I161" s="7" t="str">
        <f>IF('ÁREA MEJORA COMPETENCIAL'!CQ161="","",IF(ISBLANK('ÁREA MEJORA COMPETENCIAL'!R161),"",COUNTIF(F161:H161,"SI")))</f>
        <v/>
      </c>
      <c r="J161" s="7" t="str">
        <f>IF(ISBLANK('ÁREA MEJORA COMPETENCIAL'!R161),"",SUM('ÁREA MEJORA COMPETENCIAL'!CP161,'ÁREA ACOMPAÑAMIENTO INT TÉC'!V161,'ÁREA COMPLEMENTARIA'!BV161))</f>
        <v/>
      </c>
      <c r="K161" s="173" t="str">
        <f>IF(ISBLANK('ÁREA MEJORA COMPETENCIAL'!R161),"",(IF(T161=12,12,IF(T161=24,24,))))</f>
        <v/>
      </c>
      <c r="L161" s="174" t="str">
        <f>IF(ISBLANK('ÁREA MEJORA COMPETENCIAL'!R161),"",IF('ÁREA MEJORA COMPETENCIAL'!CO161="",(J161/K161),I161/3))</f>
        <v/>
      </c>
      <c r="M161" s="174" t="str">
        <f>IF(ISBLANK('ÁREA MEJORA COMPETENCIAL'!R161),"",IF('ÁREA MEJORA COMPETENCIAL'!CO161="","",(IF(AND(F161="NO",'ÁREA MEJORA COMPETENCIAL'!CR161&gt;=75%,'ÁREA ACOMPAÑAMIENTO INT TÉC'!X161&gt;=75%,'ÁREA COMPLEMENTARIA'!BX161&gt;=75%),"SI","NO"))))</f>
        <v/>
      </c>
      <c r="N161" s="174" t="str">
        <f>IF(ISBLANK('ÁREA MEJORA COMPETENCIAL'!R161),"",IF('ÁREA ACOMPAÑAMIENTO INT TÉC'!U161="","",(IF(AND(G161="NO",'ÁREA ACOMPAÑAMIENTO INT TÉC'!X161&gt;=75%,'ÁREA MEJORA COMPETENCIAL'!CR161&gt;=75%,'ÁREA COMPLEMENTARIA'!BX161&gt;=75%),"SI","NO"))))</f>
        <v/>
      </c>
      <c r="O161" s="174" t="str">
        <f>IF(ISBLANK('ÁREA MEJORA COMPETENCIAL'!R161),"",IF('ÁREA COMPLEMENTARIA'!BU161="","",(IF(AND(H161="NO",'ÁREA COMPLEMENTARIA'!BX161&gt;=75%,'ÁREA MEJORA COMPETENCIAL'!CR161&gt;=75%,'ÁREA ACOMPAÑAMIENTO INT TÉC'!X161&gt;=75%),"SI","NO"))))</f>
        <v/>
      </c>
      <c r="P161" s="7" t="str">
        <f t="shared" si="10"/>
        <v/>
      </c>
      <c r="Q161" s="7" t="str">
        <f t="shared" si="11"/>
        <v/>
      </c>
      <c r="R161" s="7" t="str">
        <f t="shared" si="12"/>
        <v/>
      </c>
      <c r="S161" s="7" t="str">
        <f t="shared" si="13"/>
        <v/>
      </c>
      <c r="T161" s="175" t="str">
        <f>IF(ISBLANK('ÁREA MEJORA COMPETENCIAL'!R161),"",(IF('ÁREA MEJORA COMPETENCIAL'!X161=1,12,IF('ÁREA MEJORA COMPETENCIAL'!X161=2,24))))</f>
        <v/>
      </c>
      <c r="U161" s="173" t="str">
        <f>IF(ISBLANK('ÁREA MEJORA COMPETENCIAL'!R161),"",SUM('ÁREA MEJORA COMPETENCIAL'!CO161,'ÁREA ACOMPAÑAMIENTO INT TÉC'!U161,'ÁREA COMPLEMENTARIA'!BU161))</f>
        <v/>
      </c>
      <c r="V161" s="216" t="str">
        <f>IF(ISBLANK('ÁREA MEJORA COMPETENCIAL'!R161),"",IF('ÁREA COMPLEMENTARIA'!BU161="","NO PROCEDE",IF(I161=3,"",IF(OR(M161="SI",N161="SI",O161="SI"),"SI","NO"))))</f>
        <v/>
      </c>
      <c r="W161" s="7" t="str">
        <f>IF(ISBLANK('ÁREA MEJORA COMPETENCIAL'!R161),"",IF(OR(I161=3,V161="SI",R161="SI",S161="SI"),"SI","NO"))</f>
        <v/>
      </c>
      <c r="X161" s="9"/>
      <c r="Y161" s="6"/>
      <c r="Z161" s="6"/>
      <c r="AA161" s="6"/>
      <c r="AB161" s="6"/>
      <c r="AC161" s="6"/>
      <c r="AD161" s="6"/>
      <c r="AE161" s="6"/>
      <c r="AF161" s="6"/>
      <c r="AG161" s="6"/>
      <c r="AH161" s="6"/>
      <c r="AI161" s="464"/>
    </row>
    <row r="162" spans="1:36" s="99" customFormat="1" ht="18" customHeight="1" x14ac:dyDescent="0.3">
      <c r="A162" s="355" t="str">
        <f>IF(ISBLANK('ÁREA MEJORA COMPETENCIAL'!A162),"",'ÁREA MEJORA COMPETENCIAL'!A162:B162)</f>
        <v/>
      </c>
      <c r="B162" s="356"/>
      <c r="C162" s="207" t="str">
        <f>IF(ISBLANK('ÁREA MEJORA COMPETENCIAL'!C162),"",'ÁREA MEJORA COMPETENCIAL'!C162)</f>
        <v/>
      </c>
      <c r="D162" s="16" t="str">
        <f>IF(ISBLANK('ÁREA MEJORA COMPETENCIAL'!D162),"",'ÁREA MEJORA COMPETENCIAL'!D162)</f>
        <v/>
      </c>
      <c r="E162" s="88"/>
      <c r="F162" s="7" t="str">
        <f>IF(ISBLANK('ÁREA MEJORA COMPETENCIAL'!R162),"",IF('ÁREA MEJORA COMPETENCIAL'!CQ162="","",IF('ÁREA MEJORA COMPETENCIAL'!CQ162&gt;=0,"SI","NO")))</f>
        <v/>
      </c>
      <c r="G162" s="7" t="str">
        <f>IF(ISBLANK('ÁREA MEJORA COMPETENCIAL'!R162),"",IF('ÁREA MEJORA COMPETENCIAL'!CQ162="","",IF('ÁREA ACOMPAÑAMIENTO INT TÉC'!W162&gt;=0,"SI","NO")))</f>
        <v/>
      </c>
      <c r="H162" s="7" t="str">
        <f>IF(ISBLANK('ÁREA MEJORA COMPETENCIAL'!R162),"",IF('ÁREA MEJORA COMPETENCIAL'!CQ162="","",IF('ÁREA COMPLEMENTARIA'!BW162&gt;=0,"SI","NO")))</f>
        <v/>
      </c>
      <c r="I162" s="7" t="str">
        <f>IF('ÁREA MEJORA COMPETENCIAL'!CQ162="","",IF(ISBLANK('ÁREA MEJORA COMPETENCIAL'!R162),"",COUNTIF(F162:H162,"SI")))</f>
        <v/>
      </c>
      <c r="J162" s="7" t="str">
        <f>IF(ISBLANK('ÁREA MEJORA COMPETENCIAL'!R162),"",SUM('ÁREA MEJORA COMPETENCIAL'!CP162,'ÁREA ACOMPAÑAMIENTO INT TÉC'!V162,'ÁREA COMPLEMENTARIA'!BV162))</f>
        <v/>
      </c>
      <c r="K162" s="173" t="str">
        <f>IF(ISBLANK('ÁREA MEJORA COMPETENCIAL'!R162),"",(IF(T162=12,12,IF(T162=24,24,))))</f>
        <v/>
      </c>
      <c r="L162" s="174" t="str">
        <f>IF(ISBLANK('ÁREA MEJORA COMPETENCIAL'!R162),"",IF('ÁREA MEJORA COMPETENCIAL'!CO162="",(J162/K162),I162/3))</f>
        <v/>
      </c>
      <c r="M162" s="174" t="str">
        <f>IF(ISBLANK('ÁREA MEJORA COMPETENCIAL'!R162),"",IF('ÁREA MEJORA COMPETENCIAL'!CO162="","",(IF(AND(F162="NO",'ÁREA MEJORA COMPETENCIAL'!CR162&gt;=75%,'ÁREA ACOMPAÑAMIENTO INT TÉC'!X162&gt;=75%,'ÁREA COMPLEMENTARIA'!BX162&gt;=75%),"SI","NO"))))</f>
        <v/>
      </c>
      <c r="N162" s="174" t="str">
        <f>IF(ISBLANK('ÁREA MEJORA COMPETENCIAL'!R162),"",IF('ÁREA ACOMPAÑAMIENTO INT TÉC'!U162="","",(IF(AND(G162="NO",'ÁREA ACOMPAÑAMIENTO INT TÉC'!X162&gt;=75%,'ÁREA MEJORA COMPETENCIAL'!CR162&gt;=75%,'ÁREA COMPLEMENTARIA'!BX162&gt;=75%),"SI","NO"))))</f>
        <v/>
      </c>
      <c r="O162" s="174" t="str">
        <f>IF(ISBLANK('ÁREA MEJORA COMPETENCIAL'!R162),"",IF('ÁREA COMPLEMENTARIA'!BU162="","",(IF(AND(H162="NO",'ÁREA COMPLEMENTARIA'!BX162&gt;=75%,'ÁREA MEJORA COMPETENCIAL'!CR162&gt;=75%,'ÁREA ACOMPAÑAMIENTO INT TÉC'!X162&gt;=75%),"SI","NO"))))</f>
        <v/>
      </c>
      <c r="P162" s="7" t="str">
        <f t="shared" si="10"/>
        <v/>
      </c>
      <c r="Q162" s="7" t="str">
        <f t="shared" si="11"/>
        <v/>
      </c>
      <c r="R162" s="7" t="str">
        <f t="shared" si="12"/>
        <v/>
      </c>
      <c r="S162" s="7" t="str">
        <f t="shared" si="13"/>
        <v/>
      </c>
      <c r="T162" s="175" t="str">
        <f>IF(ISBLANK('ÁREA MEJORA COMPETENCIAL'!R162),"",(IF('ÁREA MEJORA COMPETENCIAL'!X162=1,12,IF('ÁREA MEJORA COMPETENCIAL'!X162=2,24))))</f>
        <v/>
      </c>
      <c r="U162" s="173" t="str">
        <f>IF(ISBLANK('ÁREA MEJORA COMPETENCIAL'!R162),"",SUM('ÁREA MEJORA COMPETENCIAL'!CO162,'ÁREA ACOMPAÑAMIENTO INT TÉC'!U162,'ÁREA COMPLEMENTARIA'!BU162))</f>
        <v/>
      </c>
      <c r="V162" s="216" t="str">
        <f>IF(ISBLANK('ÁREA MEJORA COMPETENCIAL'!R162),"",IF('ÁREA COMPLEMENTARIA'!BU162="","NO PROCEDE",IF(I162=3,"",IF(OR(M162="SI",N162="SI",O162="SI"),"SI","NO"))))</f>
        <v/>
      </c>
      <c r="W162" s="7" t="str">
        <f>IF(ISBLANK('ÁREA MEJORA COMPETENCIAL'!R162),"",IF(OR(I162=3,V162="SI",R162="SI",S162="SI"),"SI","NO"))</f>
        <v/>
      </c>
      <c r="X162" s="9"/>
      <c r="Y162" s="6"/>
      <c r="Z162" s="6"/>
      <c r="AA162" s="6"/>
      <c r="AB162" s="6"/>
      <c r="AC162" s="6"/>
      <c r="AD162" s="6"/>
      <c r="AE162" s="6"/>
      <c r="AF162" s="6"/>
      <c r="AG162" s="6"/>
      <c r="AH162" s="6"/>
      <c r="AI162" s="464"/>
    </row>
    <row r="163" spans="1:36" s="99" customFormat="1" ht="7.8" customHeight="1" x14ac:dyDescent="0.3">
      <c r="A163" s="29"/>
      <c r="B163" s="29"/>
      <c r="C163" s="29"/>
      <c r="D163" s="29"/>
      <c r="E163" s="128"/>
      <c r="F163" s="454">
        <f>COUNTIF(F10:F162,"SI")</f>
        <v>0</v>
      </c>
      <c r="G163" s="454">
        <f>COUNTIF(G10:G162,"SI")</f>
        <v>0</v>
      </c>
      <c r="H163" s="454">
        <f>COUNTIF(H10:H162,"SI")</f>
        <v>0</v>
      </c>
      <c r="I163" s="89"/>
      <c r="J163" s="176"/>
      <c r="K163" s="176"/>
      <c r="L163" s="90"/>
      <c r="M163" s="211"/>
      <c r="N163" s="211"/>
      <c r="O163" s="211"/>
      <c r="P163" s="484">
        <f>COUNTIF(P10:Q162,"NO PARTICIPANTE")</f>
        <v>0</v>
      </c>
      <c r="Q163" s="484"/>
      <c r="R163" s="223"/>
      <c r="S163" s="223"/>
      <c r="T163" s="70"/>
      <c r="U163" s="70"/>
      <c r="V163" s="482">
        <f>COUNTIF(V10:V162,"SI")</f>
        <v>0</v>
      </c>
      <c r="W163" s="482" t="str">
        <f>IF(V8&gt;0.25,"SUPERADO % CORRECTOR",COUNTIF(W10:W162,"SI"))</f>
        <v>SUPERADO % CORRECTOR</v>
      </c>
      <c r="X163" s="9"/>
      <c r="Y163" s="466">
        <f t="shared" ref="Y163:AH163" si="14">COUNTA(Y10:Y162)</f>
        <v>0</v>
      </c>
      <c r="Z163" s="466">
        <f t="shared" si="14"/>
        <v>0</v>
      </c>
      <c r="AA163" s="466">
        <f t="shared" si="14"/>
        <v>0</v>
      </c>
      <c r="AB163" s="466">
        <f t="shared" si="14"/>
        <v>0</v>
      </c>
      <c r="AC163" s="466">
        <f t="shared" si="14"/>
        <v>0</v>
      </c>
      <c r="AD163" s="466">
        <f t="shared" si="14"/>
        <v>0</v>
      </c>
      <c r="AE163" s="466">
        <f t="shared" si="14"/>
        <v>0</v>
      </c>
      <c r="AF163" s="466">
        <f t="shared" si="14"/>
        <v>0</v>
      </c>
      <c r="AG163" s="466">
        <f t="shared" si="14"/>
        <v>0</v>
      </c>
      <c r="AH163" s="466">
        <f t="shared" si="14"/>
        <v>0</v>
      </c>
      <c r="AI163" s="464"/>
    </row>
    <row r="164" spans="1:36" s="99" customFormat="1" ht="12" customHeight="1" x14ac:dyDescent="0.3">
      <c r="A164" s="29"/>
      <c r="B164" s="29"/>
      <c r="C164" s="29"/>
      <c r="D164" s="29"/>
      <c r="E164" s="128"/>
      <c r="F164" s="455"/>
      <c r="G164" s="455"/>
      <c r="H164" s="455"/>
      <c r="I164" s="177"/>
      <c r="J164" s="177"/>
      <c r="K164" s="177"/>
      <c r="L164" s="178"/>
      <c r="M164" s="178"/>
      <c r="N164" s="178"/>
      <c r="O164" s="178"/>
      <c r="P164" s="484"/>
      <c r="Q164" s="484"/>
      <c r="R164" s="81"/>
      <c r="S164" s="81"/>
      <c r="T164" s="158"/>
      <c r="U164" s="158"/>
      <c r="V164" s="483"/>
      <c r="W164" s="483"/>
      <c r="X164" s="9"/>
      <c r="Y164" s="466"/>
      <c r="Z164" s="466"/>
      <c r="AA164" s="466"/>
      <c r="AB164" s="466"/>
      <c r="AC164" s="466"/>
      <c r="AD164" s="466"/>
      <c r="AE164" s="466"/>
      <c r="AF164" s="466"/>
      <c r="AG164" s="466"/>
      <c r="AH164" s="466"/>
      <c r="AI164" s="464"/>
    </row>
    <row r="165" spans="1:36" s="99" customFormat="1" ht="15.6" customHeight="1" x14ac:dyDescent="0.3">
      <c r="A165" s="29"/>
      <c r="B165" s="29"/>
      <c r="C165" s="170"/>
      <c r="D165" s="171"/>
      <c r="E165" s="179"/>
      <c r="F165" s="91" t="str">
        <f>IF(ISERROR(F163/'ÁREA MEJORA COMPETENCIAL'!C165),"0%",F163/'ÁREA MEJORA COMPETENCIAL'!C165)</f>
        <v>0%</v>
      </c>
      <c r="G165" s="91" t="str">
        <f>IF(ISERROR(G163/'ÁREA MEJORA COMPETENCIAL'!C165),"0%",G163/'ÁREA MEJORA COMPETENCIAL'!C165)</f>
        <v>0%</v>
      </c>
      <c r="H165" s="92" t="str">
        <f>IF(ISERROR(H163/'ÁREA MEJORA COMPETENCIAL'!C165),"0%",H163/'ÁREA MEJORA COMPETENCIAL'!C165)</f>
        <v>0%</v>
      </c>
      <c r="I165" s="177"/>
      <c r="J165" s="177"/>
      <c r="K165" s="177"/>
      <c r="L165" s="178"/>
      <c r="M165" s="178"/>
      <c r="N165" s="178"/>
      <c r="O165" s="178"/>
      <c r="P165" s="448"/>
      <c r="Q165" s="448"/>
      <c r="R165" s="218"/>
      <c r="S165" s="218"/>
      <c r="T165" s="163"/>
      <c r="U165" s="163"/>
      <c r="V165" s="163"/>
      <c r="W165" s="215" t="str">
        <f>IF(ISERROR(W163/'ÁREA MEJORA COMPETENCIAL'!C165),"0%",W163/'ÁREA MEJORA COMPETENCIAL'!C165)</f>
        <v>0%</v>
      </c>
      <c r="X165" s="10"/>
      <c r="Y165" s="93" t="str">
        <f>IF(ISERROR(Y163/'ÁREA MEJORA COMPETENCIAL'!C165),"0%",(Y163/'ÁREA MEJORA COMPETENCIAL'!C165))</f>
        <v>0%</v>
      </c>
      <c r="Z165" s="93" t="str">
        <f>IF(ISERROR(Z163/'ÁREA MEJORA COMPETENCIAL'!C165),"0%",(Z163/'ÁREA MEJORA COMPETENCIAL'!C165))</f>
        <v>0%</v>
      </c>
      <c r="AA165" s="93" t="str">
        <f>IF(ISERROR(AA163/'ÁREA MEJORA COMPETENCIAL'!C165),"0%",(AA163/'ÁREA MEJORA COMPETENCIAL'!C165))</f>
        <v>0%</v>
      </c>
      <c r="AB165" s="93" t="str">
        <f>IF(ISERROR(AB163/'ÁREA MEJORA COMPETENCIAL'!C165),"0%",(AB163/'ÁREA MEJORA COMPETENCIAL'!C165))</f>
        <v>0%</v>
      </c>
      <c r="AC165" s="93" t="str">
        <f>IF(ISERROR(AC163/'ÁREA MEJORA COMPETENCIAL'!C165),"0%",(AC163/'ÁREA MEJORA COMPETENCIAL'!C165))</f>
        <v>0%</v>
      </c>
      <c r="AD165" s="93" t="str">
        <f>IF(ISERROR(AD163/'ÁREA MEJORA COMPETENCIAL'!C165),"0%",(AD163/'ÁREA MEJORA COMPETENCIAL'!C165))</f>
        <v>0%</v>
      </c>
      <c r="AE165" s="93" t="str">
        <f>IF(ISERROR(AE163/'ÁREA MEJORA COMPETENCIAL'!C165),"0%",(AE163/'ÁREA MEJORA COMPETENCIAL'!C165))</f>
        <v>0%</v>
      </c>
      <c r="AF165" s="93" t="str">
        <f>IF(ISERROR(AF163/'ÁREA MEJORA COMPETENCIAL'!C165),"0%",(AF163/'ÁREA MEJORA COMPETENCIAL'!C165))</f>
        <v>0%</v>
      </c>
      <c r="AG165" s="93" t="str">
        <f>IF(ISERROR(AG163/'ÁREA MEJORA COMPETENCIAL'!C165),"0%",(AG163/'ÁREA MEJORA COMPETENCIAL'!C165))</f>
        <v>0%</v>
      </c>
      <c r="AH165" s="93" t="str">
        <f>IF(ISERROR(AH163/'ÁREA MEJORA COMPETENCIAL'!C165),"0%",(AH163/'ÁREA MEJORA COMPETENCIAL'!C165))</f>
        <v>0%</v>
      </c>
      <c r="AI165" s="465"/>
    </row>
    <row r="166" spans="1:36" s="99" customFormat="1" ht="16.2" customHeight="1" x14ac:dyDescent="0.3">
      <c r="A166" s="145"/>
      <c r="B166" s="145"/>
      <c r="C166" s="145"/>
      <c r="D166" s="145"/>
      <c r="E166" s="3"/>
      <c r="F166" s="3"/>
      <c r="G166" s="3"/>
      <c r="H166" s="3"/>
      <c r="I166" s="3"/>
      <c r="J166" s="3"/>
      <c r="K166" s="3"/>
      <c r="L166" s="3"/>
      <c r="M166" s="3"/>
      <c r="N166" s="3"/>
      <c r="O166" s="3"/>
      <c r="P166" s="1"/>
      <c r="Q166" s="1"/>
      <c r="R166" s="1"/>
      <c r="S166" s="1"/>
      <c r="T166" s="1"/>
      <c r="U166" s="227"/>
      <c r="V166" s="1"/>
      <c r="W166" s="1"/>
      <c r="X166" s="1"/>
      <c r="Y166" s="1"/>
      <c r="Z166" s="1"/>
      <c r="AA166" s="1"/>
      <c r="AB166" s="1"/>
      <c r="AC166" s="1"/>
      <c r="AD166" s="1"/>
      <c r="AE166" s="1"/>
      <c r="AF166" s="1"/>
      <c r="AG166" s="1"/>
      <c r="AH166" s="1"/>
      <c r="AI166" s="95"/>
    </row>
    <row r="167" spans="1:36" s="99" customFormat="1" x14ac:dyDescent="0.3">
      <c r="A167" s="257" t="s">
        <v>55</v>
      </c>
      <c r="B167" s="257"/>
      <c r="C167" s="257"/>
      <c r="D167" s="257"/>
      <c r="E167" s="257"/>
      <c r="F167" s="257"/>
      <c r="G167" s="257"/>
      <c r="H167" s="257"/>
      <c r="I167" s="257"/>
      <c r="J167" s="257"/>
      <c r="K167" s="257"/>
      <c r="L167" s="3"/>
      <c r="M167" s="3"/>
      <c r="N167" s="3"/>
      <c r="O167" s="3"/>
      <c r="P167" s="1"/>
      <c r="Q167" s="1"/>
      <c r="R167" s="1"/>
      <c r="S167" s="1"/>
      <c r="T167" s="1"/>
      <c r="U167" s="1"/>
      <c r="V167" s="1"/>
      <c r="W167" s="1"/>
      <c r="X167" s="1"/>
      <c r="Y167" s="467"/>
      <c r="Z167" s="467"/>
      <c r="AA167" s="467"/>
      <c r="AB167" s="467"/>
      <c r="AC167" s="467"/>
      <c r="AD167" s="467"/>
      <c r="AE167" s="467"/>
      <c r="AF167" s="467"/>
      <c r="AG167" s="467"/>
      <c r="AH167" s="467"/>
      <c r="AI167" s="95"/>
    </row>
    <row r="168" spans="1:36" x14ac:dyDescent="0.3">
      <c r="A168" s="3"/>
      <c r="B168" s="3"/>
      <c r="C168" s="3"/>
      <c r="D168" s="3"/>
      <c r="E168" s="3"/>
      <c r="F168" s="3"/>
      <c r="G168" s="3"/>
      <c r="H168" s="3"/>
      <c r="I168" s="3"/>
      <c r="J168" s="3"/>
      <c r="K168" s="3"/>
      <c r="L168" s="3"/>
      <c r="M168" s="3"/>
      <c r="N168" s="3"/>
      <c r="O168" s="3"/>
      <c r="P168" s="1"/>
      <c r="Q168" s="1"/>
      <c r="R168" s="1"/>
      <c r="S168" s="1"/>
      <c r="T168" s="1"/>
      <c r="U168" s="1"/>
      <c r="V168" s="1"/>
      <c r="W168" s="1"/>
      <c r="X168" s="1"/>
      <c r="AJ168" s="99"/>
    </row>
    <row r="169" spans="1:36" ht="15" customHeight="1" x14ac:dyDescent="0.3">
      <c r="A169" s="1"/>
      <c r="B169" s="1"/>
      <c r="C169" s="3"/>
      <c r="D169" s="3"/>
      <c r="E169" s="3"/>
      <c r="F169" s="3"/>
      <c r="G169" s="3"/>
      <c r="H169" s="3"/>
      <c r="I169" s="3"/>
      <c r="J169" s="3"/>
      <c r="K169" s="3"/>
      <c r="L169" s="3"/>
      <c r="M169" s="3"/>
      <c r="N169" s="3"/>
      <c r="O169" s="3"/>
      <c r="P169" s="1"/>
      <c r="Q169" s="1"/>
      <c r="R169" s="1"/>
      <c r="S169" s="1"/>
      <c r="T169" s="1"/>
      <c r="U169" s="1"/>
      <c r="V169" s="1"/>
      <c r="W169" s="1"/>
      <c r="X169" s="1"/>
      <c r="AJ169" s="99"/>
    </row>
    <row r="170" spans="1:36" x14ac:dyDescent="0.3">
      <c r="A170" s="1"/>
      <c r="B170" s="1"/>
      <c r="C170" s="3"/>
      <c r="D170" s="3"/>
      <c r="E170" s="3"/>
      <c r="F170" s="3"/>
      <c r="G170" s="3"/>
      <c r="H170" s="3"/>
      <c r="I170" s="3"/>
      <c r="J170" s="3"/>
      <c r="K170" s="3"/>
      <c r="L170" s="3"/>
      <c r="M170" s="3"/>
      <c r="N170" s="3"/>
      <c r="O170" s="3"/>
      <c r="P170" s="1"/>
      <c r="Q170" s="1"/>
      <c r="R170" s="1"/>
      <c r="S170" s="1"/>
      <c r="T170" s="1"/>
      <c r="U170" s="1"/>
      <c r="V170" s="1"/>
      <c r="W170" s="1"/>
      <c r="X170" s="1"/>
      <c r="AJ170" s="99"/>
    </row>
    <row r="171" spans="1:36" x14ac:dyDescent="0.3">
      <c r="A171" s="1"/>
      <c r="B171" s="1"/>
      <c r="C171" s="3"/>
      <c r="D171" s="3"/>
      <c r="E171" s="3"/>
      <c r="F171" s="3"/>
      <c r="G171" s="3"/>
      <c r="H171" s="3"/>
      <c r="I171" s="3"/>
      <c r="J171" s="3"/>
      <c r="K171" s="3"/>
      <c r="L171" s="3"/>
      <c r="M171" s="3"/>
      <c r="N171" s="3"/>
      <c r="O171" s="3"/>
      <c r="P171" s="1"/>
      <c r="Q171" s="1"/>
      <c r="R171" s="1"/>
      <c r="S171" s="1"/>
      <c r="T171" s="1"/>
      <c r="U171" s="1"/>
      <c r="V171" s="1"/>
      <c r="W171" s="1"/>
      <c r="X171" s="1"/>
      <c r="AJ171" s="99"/>
    </row>
    <row r="172" spans="1:36" x14ac:dyDescent="0.3">
      <c r="A172" s="1"/>
      <c r="B172" s="1"/>
      <c r="C172" s="3"/>
      <c r="D172" s="3"/>
      <c r="E172" s="3"/>
      <c r="F172" s="3"/>
      <c r="G172" s="3"/>
      <c r="H172" s="3"/>
      <c r="I172" s="3"/>
      <c r="J172" s="3"/>
      <c r="K172" s="3"/>
      <c r="L172" s="3"/>
      <c r="M172" s="3"/>
      <c r="N172" s="3"/>
      <c r="O172" s="3"/>
      <c r="P172" s="1"/>
      <c r="Q172" s="1"/>
      <c r="R172" s="1"/>
      <c r="S172" s="1"/>
      <c r="T172" s="1"/>
      <c r="U172" s="1"/>
      <c r="V172" s="1"/>
      <c r="W172" s="1"/>
      <c r="X172" s="1"/>
      <c r="AJ172" s="99"/>
    </row>
    <row r="173" spans="1:36" x14ac:dyDescent="0.3">
      <c r="A173" s="1"/>
      <c r="B173" s="1"/>
      <c r="C173" s="3"/>
      <c r="D173" s="3"/>
      <c r="E173" s="3"/>
      <c r="F173" s="3"/>
      <c r="G173" s="3"/>
      <c r="H173" s="3"/>
      <c r="I173" s="3"/>
      <c r="J173" s="3"/>
      <c r="K173" s="3"/>
      <c r="L173" s="3"/>
      <c r="M173" s="3"/>
      <c r="N173" s="3"/>
      <c r="O173" s="3"/>
      <c r="P173" s="1"/>
      <c r="Q173" s="1"/>
      <c r="R173" s="1"/>
      <c r="S173" s="1"/>
      <c r="T173" s="1"/>
      <c r="U173" s="1"/>
      <c r="V173" s="1"/>
      <c r="W173" s="1"/>
      <c r="X173" s="1"/>
      <c r="AJ173" s="99"/>
    </row>
    <row r="174" spans="1:36" x14ac:dyDescent="0.3">
      <c r="A174" s="1"/>
      <c r="B174" s="1"/>
      <c r="C174" s="3"/>
      <c r="D174" s="3"/>
      <c r="E174" s="3"/>
      <c r="F174" s="3"/>
      <c r="G174" s="3"/>
      <c r="H174" s="3"/>
      <c r="I174" s="3"/>
      <c r="J174" s="3"/>
      <c r="K174" s="3"/>
      <c r="L174" s="3"/>
      <c r="M174" s="3"/>
      <c r="N174" s="3"/>
      <c r="O174" s="3"/>
      <c r="P174" s="1"/>
      <c r="Q174" s="1"/>
      <c r="R174" s="1"/>
      <c r="S174" s="1"/>
      <c r="T174" s="1"/>
      <c r="U174" s="1"/>
      <c r="V174" s="1"/>
      <c r="W174" s="1"/>
      <c r="X174" s="1"/>
      <c r="AJ174" s="99"/>
    </row>
    <row r="175" spans="1:36" x14ac:dyDescent="0.3">
      <c r="A175" s="1"/>
      <c r="B175" s="1"/>
      <c r="C175" s="3"/>
      <c r="D175" s="3"/>
      <c r="E175" s="3"/>
      <c r="F175" s="3"/>
      <c r="G175" s="3"/>
      <c r="H175" s="3"/>
      <c r="I175" s="3"/>
      <c r="J175" s="3"/>
      <c r="K175" s="3"/>
      <c r="L175" s="3"/>
      <c r="M175" s="3"/>
      <c r="N175" s="3"/>
      <c r="O175" s="3"/>
      <c r="P175" s="1"/>
      <c r="Q175" s="1"/>
      <c r="R175" s="1"/>
      <c r="S175" s="1"/>
      <c r="T175" s="1"/>
      <c r="U175" s="1"/>
      <c r="V175" s="1"/>
      <c r="W175" s="1"/>
      <c r="X175" s="1"/>
      <c r="AJ175" s="99"/>
    </row>
    <row r="176" spans="1:36" x14ac:dyDescent="0.3">
      <c r="A176" s="1"/>
      <c r="B176" s="1"/>
      <c r="C176" s="3"/>
      <c r="D176" s="3"/>
      <c r="E176" s="3"/>
      <c r="F176" s="3"/>
      <c r="G176" s="3"/>
      <c r="H176" s="3"/>
      <c r="I176" s="3"/>
      <c r="J176" s="3"/>
      <c r="K176" s="3"/>
      <c r="L176" s="3"/>
      <c r="M176" s="3"/>
      <c r="N176" s="3"/>
      <c r="O176" s="3"/>
      <c r="P176" s="1"/>
      <c r="Q176" s="1"/>
      <c r="R176" s="1"/>
      <c r="S176" s="1"/>
      <c r="T176" s="1"/>
      <c r="U176" s="1"/>
      <c r="V176" s="1"/>
      <c r="W176" s="1"/>
      <c r="X176" s="1"/>
      <c r="AJ176" s="99"/>
    </row>
    <row r="177" spans="1:36" x14ac:dyDescent="0.3">
      <c r="A177" s="1"/>
      <c r="B177" s="1"/>
      <c r="C177" s="3"/>
      <c r="D177" s="3"/>
      <c r="E177" s="3"/>
      <c r="F177" s="3"/>
      <c r="G177" s="3"/>
      <c r="H177" s="3"/>
      <c r="I177" s="3"/>
      <c r="J177" s="3"/>
      <c r="K177" s="3"/>
      <c r="L177" s="3"/>
      <c r="M177" s="3"/>
      <c r="N177" s="3"/>
      <c r="O177" s="3"/>
      <c r="P177" s="1"/>
      <c r="Q177" s="1"/>
      <c r="R177" s="1"/>
      <c r="S177" s="1"/>
      <c r="T177" s="1"/>
      <c r="U177" s="1"/>
      <c r="V177" s="1"/>
      <c r="W177" s="1"/>
      <c r="X177" s="1"/>
      <c r="AJ177" s="99"/>
    </row>
    <row r="178" spans="1:36" x14ac:dyDescent="0.3">
      <c r="A178" s="1"/>
      <c r="B178" s="1"/>
      <c r="C178" s="3"/>
      <c r="D178" s="3"/>
      <c r="E178" s="3"/>
      <c r="F178" s="3"/>
      <c r="G178" s="3"/>
      <c r="H178" s="3"/>
      <c r="I178" s="3"/>
      <c r="J178" s="3"/>
      <c r="K178" s="3"/>
      <c r="L178" s="3"/>
      <c r="M178" s="3"/>
      <c r="N178" s="3"/>
      <c r="O178" s="3"/>
      <c r="P178" s="1"/>
      <c r="Q178" s="1"/>
      <c r="R178" s="1"/>
      <c r="S178" s="1"/>
      <c r="T178" s="1"/>
      <c r="U178" s="1"/>
      <c r="V178" s="1"/>
      <c r="W178" s="1"/>
      <c r="X178" s="1"/>
      <c r="AJ178" s="99"/>
    </row>
    <row r="179" spans="1:36" x14ac:dyDescent="0.3">
      <c r="A179" s="1"/>
      <c r="B179" s="1"/>
      <c r="C179" s="3"/>
      <c r="D179" s="3"/>
      <c r="E179" s="3"/>
      <c r="F179" s="3"/>
      <c r="G179" s="3"/>
      <c r="H179" s="3"/>
      <c r="I179" s="3"/>
      <c r="J179" s="3"/>
      <c r="K179" s="3"/>
      <c r="L179" s="3"/>
      <c r="M179" s="3"/>
      <c r="N179" s="3"/>
      <c r="O179" s="3"/>
      <c r="P179" s="1"/>
      <c r="Q179" s="1"/>
      <c r="R179" s="1"/>
      <c r="S179" s="1"/>
      <c r="T179" s="1"/>
      <c r="U179" s="1"/>
      <c r="V179" s="1"/>
      <c r="W179" s="1"/>
      <c r="X179" s="1"/>
      <c r="AJ179" s="99"/>
    </row>
    <row r="180" spans="1:36" x14ac:dyDescent="0.3">
      <c r="A180" s="1"/>
      <c r="B180" s="1"/>
      <c r="C180" s="3"/>
      <c r="D180" s="3"/>
      <c r="E180" s="3"/>
      <c r="F180" s="3"/>
      <c r="G180" s="3"/>
      <c r="H180" s="3"/>
      <c r="I180" s="3"/>
      <c r="J180" s="3"/>
      <c r="K180" s="3"/>
      <c r="L180" s="3"/>
      <c r="M180" s="3"/>
      <c r="N180" s="3"/>
      <c r="O180" s="3"/>
      <c r="P180" s="1"/>
      <c r="Q180" s="1"/>
      <c r="R180" s="1"/>
      <c r="S180" s="1"/>
      <c r="T180" s="1"/>
      <c r="U180" s="1"/>
      <c r="V180" s="1"/>
      <c r="W180" s="1"/>
      <c r="X180" s="1"/>
      <c r="AJ180" s="99"/>
    </row>
    <row r="181" spans="1:36" x14ac:dyDescent="0.3">
      <c r="A181" s="1"/>
      <c r="B181" s="1"/>
      <c r="C181" s="1"/>
      <c r="D181" s="1"/>
      <c r="E181" s="3"/>
      <c r="F181" s="3"/>
      <c r="G181" s="3"/>
      <c r="H181" s="3"/>
      <c r="I181" s="3"/>
      <c r="J181" s="3"/>
      <c r="K181" s="3"/>
      <c r="L181" s="3"/>
      <c r="M181" s="3"/>
      <c r="N181" s="3"/>
      <c r="O181" s="3"/>
      <c r="P181" s="1"/>
      <c r="Q181" s="1"/>
      <c r="R181" s="1"/>
      <c r="S181" s="1"/>
      <c r="T181" s="1"/>
      <c r="U181" s="1"/>
      <c r="V181" s="1"/>
      <c r="W181" s="1"/>
      <c r="X181" s="1"/>
      <c r="AJ181" s="99"/>
    </row>
    <row r="182" spans="1:36" x14ac:dyDescent="0.3">
      <c r="A182" s="1"/>
      <c r="B182" s="1"/>
      <c r="C182" s="1"/>
      <c r="D182" s="1"/>
      <c r="E182" s="3"/>
      <c r="F182" s="3"/>
      <c r="G182" s="3"/>
      <c r="H182" s="3"/>
      <c r="I182" s="3"/>
      <c r="J182" s="3"/>
      <c r="K182" s="3"/>
      <c r="L182" s="3"/>
      <c r="M182" s="3"/>
      <c r="N182" s="3"/>
      <c r="O182" s="3"/>
      <c r="P182" s="1"/>
      <c r="Q182" s="1"/>
      <c r="R182" s="1"/>
      <c r="S182" s="1"/>
      <c r="T182" s="1"/>
      <c r="U182" s="1"/>
      <c r="V182" s="1"/>
      <c r="W182" s="1"/>
      <c r="X182" s="1"/>
      <c r="AJ182" s="99"/>
    </row>
    <row r="183" spans="1:36" x14ac:dyDescent="0.3">
      <c r="E183" s="99"/>
      <c r="F183" s="99"/>
      <c r="G183" s="99"/>
      <c r="H183" s="99"/>
      <c r="I183" s="99"/>
      <c r="J183" s="99"/>
      <c r="K183" s="99"/>
      <c r="L183" s="99"/>
      <c r="M183" s="99"/>
      <c r="N183" s="99"/>
      <c r="O183" s="99"/>
      <c r="AJ183" s="99"/>
    </row>
    <row r="184" spans="1:36" x14ac:dyDescent="0.3">
      <c r="E184" s="99"/>
      <c r="F184" s="99"/>
      <c r="G184" s="99"/>
      <c r="H184" s="99"/>
      <c r="I184" s="99"/>
      <c r="J184" s="99"/>
      <c r="K184" s="99"/>
      <c r="L184" s="99"/>
      <c r="M184" s="99"/>
      <c r="N184" s="99"/>
      <c r="O184" s="99"/>
      <c r="AJ184" s="99"/>
    </row>
    <row r="185" spans="1:36" x14ac:dyDescent="0.3">
      <c r="E185" s="99"/>
      <c r="F185" s="99"/>
      <c r="G185" s="99"/>
      <c r="H185" s="99"/>
      <c r="I185" s="99"/>
      <c r="J185" s="99"/>
      <c r="K185" s="99"/>
      <c r="L185" s="99"/>
      <c r="M185" s="99"/>
      <c r="N185" s="99"/>
      <c r="O185" s="99"/>
      <c r="AJ185" s="99"/>
    </row>
    <row r="186" spans="1:36" x14ac:dyDescent="0.3">
      <c r="E186" s="99"/>
      <c r="F186" s="99"/>
      <c r="G186" s="99"/>
      <c r="H186" s="99"/>
      <c r="I186" s="99"/>
      <c r="J186" s="99"/>
      <c r="K186" s="99"/>
      <c r="L186" s="99"/>
      <c r="M186" s="99"/>
      <c r="N186" s="99"/>
      <c r="O186" s="99"/>
      <c r="AJ186" s="99"/>
    </row>
    <row r="187" spans="1:36" x14ac:dyDescent="0.3">
      <c r="E187" s="99"/>
      <c r="F187" s="99"/>
      <c r="G187" s="99"/>
      <c r="H187" s="99"/>
      <c r="I187" s="99"/>
      <c r="J187" s="99"/>
      <c r="K187" s="99"/>
      <c r="L187" s="99"/>
      <c r="M187" s="99"/>
      <c r="N187" s="99"/>
      <c r="O187" s="99"/>
      <c r="AJ187" s="99"/>
    </row>
    <row r="188" spans="1:36" x14ac:dyDescent="0.3">
      <c r="E188" s="99"/>
      <c r="F188" s="99"/>
      <c r="G188" s="99"/>
      <c r="H188" s="99"/>
      <c r="I188" s="99"/>
      <c r="J188" s="99"/>
      <c r="K188" s="99"/>
      <c r="L188" s="99"/>
      <c r="M188" s="99"/>
      <c r="N188" s="99"/>
      <c r="O188" s="99"/>
      <c r="AJ188" s="99"/>
    </row>
    <row r="189" spans="1:36" x14ac:dyDescent="0.3">
      <c r="E189" s="99"/>
      <c r="F189" s="99"/>
      <c r="G189" s="99"/>
      <c r="H189" s="99"/>
      <c r="I189" s="99"/>
      <c r="J189" s="99"/>
      <c r="K189" s="99"/>
      <c r="L189" s="99"/>
      <c r="M189" s="99"/>
      <c r="N189" s="99"/>
      <c r="O189" s="99"/>
      <c r="AJ189" s="99"/>
    </row>
    <row r="190" spans="1:36" x14ac:dyDescent="0.3">
      <c r="E190" s="99"/>
      <c r="F190" s="99"/>
      <c r="G190" s="99"/>
      <c r="H190" s="99"/>
      <c r="I190" s="99"/>
      <c r="J190" s="99"/>
      <c r="K190" s="99"/>
      <c r="L190" s="99"/>
      <c r="M190" s="99"/>
      <c r="N190" s="99"/>
      <c r="O190" s="99"/>
      <c r="AJ190" s="99"/>
    </row>
    <row r="191" spans="1:36" x14ac:dyDescent="0.3">
      <c r="E191" s="99"/>
      <c r="F191" s="99"/>
      <c r="G191" s="99"/>
      <c r="H191" s="99"/>
      <c r="I191" s="99"/>
      <c r="J191" s="99"/>
      <c r="K191" s="99"/>
      <c r="L191" s="99"/>
      <c r="M191" s="99"/>
      <c r="N191" s="99"/>
      <c r="O191" s="99"/>
      <c r="AJ191" s="99"/>
    </row>
    <row r="192" spans="1:36" x14ac:dyDescent="0.3">
      <c r="E192" s="99"/>
      <c r="F192" s="99"/>
      <c r="G192" s="99"/>
      <c r="H192" s="99"/>
      <c r="I192" s="99"/>
      <c r="J192" s="99"/>
      <c r="K192" s="99"/>
      <c r="L192" s="99"/>
      <c r="M192" s="99"/>
      <c r="N192" s="99"/>
      <c r="O192" s="99"/>
      <c r="AJ192" s="99"/>
    </row>
    <row r="193" spans="5:36" x14ac:dyDescent="0.3">
      <c r="E193" s="99"/>
      <c r="F193" s="99"/>
      <c r="G193" s="99"/>
      <c r="H193" s="99"/>
      <c r="I193" s="99"/>
      <c r="J193" s="99"/>
      <c r="K193" s="99"/>
      <c r="L193" s="99"/>
      <c r="M193" s="99"/>
      <c r="N193" s="99"/>
      <c r="O193" s="99"/>
      <c r="AJ193" s="99"/>
    </row>
    <row r="194" spans="5:36" x14ac:dyDescent="0.3">
      <c r="E194" s="99"/>
      <c r="F194" s="99"/>
      <c r="G194" s="99"/>
      <c r="H194" s="99"/>
      <c r="I194" s="99"/>
      <c r="J194" s="99"/>
      <c r="K194" s="99"/>
      <c r="L194" s="99"/>
      <c r="M194" s="99"/>
      <c r="N194" s="99"/>
      <c r="O194" s="99"/>
      <c r="AJ194" s="99"/>
    </row>
    <row r="195" spans="5:36" x14ac:dyDescent="0.3">
      <c r="E195" s="99"/>
      <c r="F195" s="99"/>
      <c r="G195" s="99"/>
      <c r="H195" s="99"/>
      <c r="I195" s="99"/>
      <c r="J195" s="99"/>
      <c r="K195" s="99"/>
      <c r="L195" s="99"/>
      <c r="M195" s="99"/>
      <c r="N195" s="99"/>
      <c r="O195" s="99"/>
      <c r="AJ195" s="99"/>
    </row>
    <row r="196" spans="5:36" x14ac:dyDescent="0.3">
      <c r="E196" s="99"/>
      <c r="F196" s="99"/>
      <c r="G196" s="99"/>
      <c r="H196" s="99"/>
      <c r="I196" s="99"/>
      <c r="J196" s="99"/>
      <c r="K196" s="99"/>
      <c r="L196" s="99"/>
      <c r="M196" s="99"/>
      <c r="N196" s="99"/>
      <c r="O196" s="99"/>
      <c r="AJ196" s="99"/>
    </row>
    <row r="197" spans="5:36" x14ac:dyDescent="0.3">
      <c r="E197" s="99"/>
      <c r="F197" s="99"/>
      <c r="G197" s="99"/>
      <c r="H197" s="99"/>
      <c r="I197" s="99"/>
      <c r="J197" s="99"/>
      <c r="K197" s="99"/>
      <c r="L197" s="99"/>
      <c r="M197" s="99"/>
      <c r="N197" s="99"/>
      <c r="O197" s="99"/>
      <c r="AJ197" s="99"/>
    </row>
    <row r="198" spans="5:36" x14ac:dyDescent="0.3">
      <c r="E198" s="99"/>
      <c r="F198" s="99"/>
      <c r="G198" s="99"/>
      <c r="H198" s="99"/>
      <c r="I198" s="99"/>
      <c r="J198" s="99"/>
      <c r="K198" s="99"/>
      <c r="L198" s="99"/>
      <c r="M198" s="99"/>
      <c r="N198" s="99"/>
      <c r="O198" s="99"/>
      <c r="AJ198" s="99"/>
    </row>
  </sheetData>
  <sheetProtection password="BAB9" sheet="1" objects="1" scenarios="1" selectLockedCells="1" sort="0" autoFilter="0"/>
  <protectedRanges>
    <protectedRange sqref="B199:AJ65441" name="Rango2"/>
    <protectedRange sqref="B6:O6 P1:W6" name="Rango2_8_2"/>
    <protectedRange sqref="D163 A7:A8 A163:B163 A165:D165 X163:X165 Y163:AH163 D8 AK7:BR198 AI163:AJ165 X7:AJ162 F165:H165 E163:E165 Y165:AH165 C7:D7 F7 P163:Q163 W163 W165 P165:S165 B166:AJ198 P7:W7 F8:U8 B10:D162 F10:H163 I10:K165 R10:U163 V9:V163 L10:O163" name="Rango2_1"/>
    <protectedRange sqref="A8 D8" name="Rango1_1"/>
    <protectedRange sqref="E9:E162" name="Rango2_2_1"/>
    <protectedRange sqref="W8 P9:Q162 W10:W162" name="Rango2_3_2"/>
    <protectedRange sqref="B1:B3 B4:C5 L1:O3 D1:E5 F2:G5 I2:K3 G1:K1 H4:O5" name="Rango2_8_2_3"/>
  </protectedRanges>
  <mergeCells count="201">
    <mergeCell ref="Y7:AH8"/>
    <mergeCell ref="A160:B160"/>
    <mergeCell ref="A161:B161"/>
    <mergeCell ref="W8:W9"/>
    <mergeCell ref="W163:W164"/>
    <mergeCell ref="V163:V164"/>
    <mergeCell ref="P163:Q164"/>
    <mergeCell ref="R8:R9"/>
    <mergeCell ref="S8:S9"/>
    <mergeCell ref="U8:U9"/>
    <mergeCell ref="T8:T9"/>
    <mergeCell ref="A139:B139"/>
    <mergeCell ref="A138:B138"/>
    <mergeCell ref="A137:B137"/>
    <mergeCell ref="A136:B136"/>
    <mergeCell ref="A135:B135"/>
    <mergeCell ref="A151:B151"/>
    <mergeCell ref="A150:B150"/>
    <mergeCell ref="A149:B149"/>
    <mergeCell ref="A148:B148"/>
    <mergeCell ref="A147:B147"/>
    <mergeCell ref="A154:B154"/>
    <mergeCell ref="A153:B153"/>
    <mergeCell ref="A152:B152"/>
    <mergeCell ref="A117:B117"/>
    <mergeCell ref="Y167:AH167"/>
    <mergeCell ref="B1:I1"/>
    <mergeCell ref="G2:I2"/>
    <mergeCell ref="G3:I3"/>
    <mergeCell ref="F7:U7"/>
    <mergeCell ref="Y163:Y164"/>
    <mergeCell ref="Z163:Z164"/>
    <mergeCell ref="AA163:AA164"/>
    <mergeCell ref="AB163:AB164"/>
    <mergeCell ref="A7:D7"/>
    <mergeCell ref="A146:B146"/>
    <mergeCell ref="A145:B145"/>
    <mergeCell ref="A144:B144"/>
    <mergeCell ref="A143:B143"/>
    <mergeCell ref="A142:B142"/>
    <mergeCell ref="A141:B141"/>
    <mergeCell ref="A140:B140"/>
    <mergeCell ref="A162:B162"/>
    <mergeCell ref="A159:B159"/>
    <mergeCell ref="A158:B158"/>
    <mergeCell ref="A157:B157"/>
    <mergeCell ref="A156:B156"/>
    <mergeCell ref="A155:B155"/>
    <mergeCell ref="AI7:AI165"/>
    <mergeCell ref="AC163:AC164"/>
    <mergeCell ref="AD163:AD164"/>
    <mergeCell ref="AE163:AE164"/>
    <mergeCell ref="AF163:AF164"/>
    <mergeCell ref="AG163:AG164"/>
    <mergeCell ref="AH163:AH164"/>
    <mergeCell ref="A134:B134"/>
    <mergeCell ref="A133:B133"/>
    <mergeCell ref="A132:B132"/>
    <mergeCell ref="A131:B131"/>
    <mergeCell ref="A130:B130"/>
    <mergeCell ref="A129:B129"/>
    <mergeCell ref="A128:B128"/>
    <mergeCell ref="A127:B127"/>
    <mergeCell ref="A126:B126"/>
    <mergeCell ref="A125:B125"/>
    <mergeCell ref="A124:B124"/>
    <mergeCell ref="A123:B123"/>
    <mergeCell ref="A122:B122"/>
    <mergeCell ref="A121:B121"/>
    <mergeCell ref="A120:B120"/>
    <mergeCell ref="A119:B119"/>
    <mergeCell ref="A118:B118"/>
    <mergeCell ref="A116:B116"/>
    <mergeCell ref="A115:B115"/>
    <mergeCell ref="A114:B114"/>
    <mergeCell ref="A113:B113"/>
    <mergeCell ref="A112:B112"/>
    <mergeCell ref="A111:B111"/>
    <mergeCell ref="A110:B110"/>
    <mergeCell ref="A109:B109"/>
    <mergeCell ref="A108:B108"/>
    <mergeCell ref="A107:B107"/>
    <mergeCell ref="A106:B106"/>
    <mergeCell ref="A105:B105"/>
    <mergeCell ref="A104:B104"/>
    <mergeCell ref="A103:B103"/>
    <mergeCell ref="A102:B102"/>
    <mergeCell ref="A101:B101"/>
    <mergeCell ref="A100:B100"/>
    <mergeCell ref="A99:B99"/>
    <mergeCell ref="A98:B98"/>
    <mergeCell ref="A97:B97"/>
    <mergeCell ref="A96:B96"/>
    <mergeCell ref="A95:B95"/>
    <mergeCell ref="A94:B94"/>
    <mergeCell ref="A93:B93"/>
    <mergeCell ref="A92:B92"/>
    <mergeCell ref="A91:B91"/>
    <mergeCell ref="A90:B90"/>
    <mergeCell ref="A89:B89"/>
    <mergeCell ref="A88:B88"/>
    <mergeCell ref="A87:B87"/>
    <mergeCell ref="A86:B86"/>
    <mergeCell ref="A85:B85"/>
    <mergeCell ref="A84:B84"/>
    <mergeCell ref="A83:B83"/>
    <mergeCell ref="A82:B82"/>
    <mergeCell ref="A81:B81"/>
    <mergeCell ref="A80:B80"/>
    <mergeCell ref="A79:B79"/>
    <mergeCell ref="A78:B78"/>
    <mergeCell ref="A77:B77"/>
    <mergeCell ref="A76:B76"/>
    <mergeCell ref="A75:B75"/>
    <mergeCell ref="A74:B74"/>
    <mergeCell ref="A73:B73"/>
    <mergeCell ref="A72:B72"/>
    <mergeCell ref="A71:B71"/>
    <mergeCell ref="A70:B70"/>
    <mergeCell ref="A69:B69"/>
    <mergeCell ref="A68:B68"/>
    <mergeCell ref="A67:B67"/>
    <mergeCell ref="A66:B66"/>
    <mergeCell ref="A65:B65"/>
    <mergeCell ref="A64:B64"/>
    <mergeCell ref="A63:B63"/>
    <mergeCell ref="A62:B62"/>
    <mergeCell ref="A61:B61"/>
    <mergeCell ref="A60:B60"/>
    <mergeCell ref="A59:B59"/>
    <mergeCell ref="A58:B58"/>
    <mergeCell ref="A57:B57"/>
    <mergeCell ref="A56:B56"/>
    <mergeCell ref="A55:B55"/>
    <mergeCell ref="A54:B54"/>
    <mergeCell ref="A10:B10"/>
    <mergeCell ref="B2:F2"/>
    <mergeCell ref="C3:F3"/>
    <mergeCell ref="C4:F4"/>
    <mergeCell ref="A26:B26"/>
    <mergeCell ref="A25:B25"/>
    <mergeCell ref="A24:B24"/>
    <mergeCell ref="A23:B23"/>
    <mergeCell ref="A22:B22"/>
    <mergeCell ref="A21:B21"/>
    <mergeCell ref="A20:B20"/>
    <mergeCell ref="A19:B19"/>
    <mergeCell ref="A18:B18"/>
    <mergeCell ref="A8:B9"/>
    <mergeCell ref="C8:C9"/>
    <mergeCell ref="D8:D9"/>
    <mergeCell ref="F8:F9"/>
    <mergeCell ref="A36:B36"/>
    <mergeCell ref="A53:B53"/>
    <mergeCell ref="A52:B52"/>
    <mergeCell ref="A14:B14"/>
    <mergeCell ref="A13:B13"/>
    <mergeCell ref="A12:B12"/>
    <mergeCell ref="A11:B11"/>
    <mergeCell ref="A49:B49"/>
    <mergeCell ref="A48:B48"/>
    <mergeCell ref="A47:B47"/>
    <mergeCell ref="A46:B46"/>
    <mergeCell ref="A45:B45"/>
    <mergeCell ref="A51:B51"/>
    <mergeCell ref="A50:B50"/>
    <mergeCell ref="F163:F164"/>
    <mergeCell ref="G163:G164"/>
    <mergeCell ref="H163:H164"/>
    <mergeCell ref="A167:K167"/>
    <mergeCell ref="A17:B17"/>
    <mergeCell ref="A16:B16"/>
    <mergeCell ref="A15:B15"/>
    <mergeCell ref="A35:B35"/>
    <mergeCell ref="A34:B34"/>
    <mergeCell ref="A33:B33"/>
    <mergeCell ref="A32:B32"/>
    <mergeCell ref="A31:B31"/>
    <mergeCell ref="A30:B30"/>
    <mergeCell ref="A29:B29"/>
    <mergeCell ref="A28:B28"/>
    <mergeCell ref="A27:B27"/>
    <mergeCell ref="A44:B44"/>
    <mergeCell ref="A43:B43"/>
    <mergeCell ref="A42:B42"/>
    <mergeCell ref="A41:B41"/>
    <mergeCell ref="A40:B40"/>
    <mergeCell ref="A39:B39"/>
    <mergeCell ref="A38:B38"/>
    <mergeCell ref="A37:B37"/>
    <mergeCell ref="P165:Q165"/>
    <mergeCell ref="P8:Q8"/>
    <mergeCell ref="G8:G9"/>
    <mergeCell ref="H8:H9"/>
    <mergeCell ref="I8:I9"/>
    <mergeCell ref="J8:J9"/>
    <mergeCell ref="K8:K9"/>
    <mergeCell ref="L8:L9"/>
    <mergeCell ref="M8:M9"/>
    <mergeCell ref="N8:N9"/>
    <mergeCell ref="O8:O9"/>
  </mergeCells>
  <conditionalFormatting sqref="P10:S162">
    <cfRule type="containsText" dxfId="24" priority="52" operator="containsText" text="NO">
      <formula>NOT(ISERROR(SEARCH("NO",P10)))</formula>
    </cfRule>
    <cfRule type="containsText" dxfId="23" priority="53" operator="containsText" text="SI">
      <formula>NOT(ISERROR(SEARCH("SI",P10)))</formula>
    </cfRule>
  </conditionalFormatting>
  <conditionalFormatting sqref="V10:V162">
    <cfRule type="containsText" dxfId="22" priority="49" operator="containsText" text="#¡VALOR!">
      <formula>NOT(ISERROR(SEARCH("#¡VALOR!",V10)))</formula>
    </cfRule>
  </conditionalFormatting>
  <conditionalFormatting sqref="F10:F162">
    <cfRule type="containsText" dxfId="21" priority="42" operator="containsText" text="NO">
      <formula>NOT(ISERROR(SEARCH("NO",F10)))</formula>
    </cfRule>
    <cfRule type="containsText" dxfId="20" priority="43" operator="containsText" text="SI">
      <formula>NOT(ISERROR(SEARCH("SI",F10)))</formula>
    </cfRule>
  </conditionalFormatting>
  <conditionalFormatting sqref="G10:H162">
    <cfRule type="containsText" dxfId="19" priority="40" operator="containsText" text="NO">
      <formula>NOT(ISERROR(SEARCH("NO",G10)))</formula>
    </cfRule>
    <cfRule type="containsText" dxfId="18" priority="41" operator="containsText" text="SI">
      <formula>NOT(ISERROR(SEARCH("SI",G10)))</formula>
    </cfRule>
  </conditionalFormatting>
  <conditionalFormatting sqref="I10:I162">
    <cfRule type="containsText" dxfId="17" priority="23" operator="containsText" text="3">
      <formula>NOT(ISERROR(SEARCH("3",I10)))</formula>
    </cfRule>
    <cfRule type="containsText" dxfId="16" priority="24" operator="containsText" text="2">
      <formula>NOT(ISERROR(SEARCH("2",I10)))</formula>
    </cfRule>
    <cfRule type="containsText" dxfId="15" priority="25" operator="containsText" text="1">
      <formula>NOT(ISERROR(SEARCH("1",I10)))</formula>
    </cfRule>
  </conditionalFormatting>
  <conditionalFormatting sqref="I10:I162">
    <cfRule type="containsText" dxfId="14" priority="22" operator="containsText" text="0">
      <formula>NOT(ISERROR(SEARCH("0",I10)))</formula>
    </cfRule>
  </conditionalFormatting>
  <conditionalFormatting sqref="W165">
    <cfRule type="cellIs" dxfId="13" priority="15" operator="lessThan">
      <formula>1</formula>
    </cfRule>
    <cfRule type="cellIs" dxfId="12" priority="16" operator="equal">
      <formula>1</formula>
    </cfRule>
  </conditionalFormatting>
  <conditionalFormatting sqref="W10:W162">
    <cfRule type="containsText" dxfId="11" priority="17" operator="containsText" text="NO">
      <formula>NOT(ISERROR(SEARCH("NO",W10)))</formula>
    </cfRule>
    <cfRule type="containsText" dxfId="10" priority="18" operator="containsText" text="SI">
      <formula>NOT(ISERROR(SEARCH("SI",W10)))</formula>
    </cfRule>
  </conditionalFormatting>
  <conditionalFormatting sqref="L10:L162">
    <cfRule type="cellIs" dxfId="9" priority="13" operator="between">
      <formula>50%</formula>
      <formula>100%</formula>
    </cfRule>
    <cfRule type="cellIs" dxfId="8" priority="14" operator="lessThanOrEqual">
      <formula>50%</formula>
    </cfRule>
  </conditionalFormatting>
  <conditionalFormatting sqref="L10:L162">
    <cfRule type="cellIs" dxfId="7" priority="11" operator="greaterThanOrEqual">
      <formula>1</formula>
    </cfRule>
  </conditionalFormatting>
  <conditionalFormatting sqref="V8">
    <cfRule type="containsText" dxfId="6" priority="7" operator="containsText" text="0%">
      <formula>NOT(ISERROR(SEARCH("0%",V8)))</formula>
    </cfRule>
    <cfRule type="cellIs" dxfId="5" priority="8" operator="between">
      <formula>0.00000001</formula>
      <formula>0.25</formula>
    </cfRule>
    <cfRule type="cellIs" dxfId="4" priority="9" operator="greaterThan">
      <formula>0.25</formula>
    </cfRule>
  </conditionalFormatting>
  <conditionalFormatting sqref="V10:V162">
    <cfRule type="cellIs" dxfId="3" priority="3" operator="equal">
      <formula>"NO"</formula>
    </cfRule>
    <cfRule type="containsText" dxfId="2" priority="4" operator="containsText" text="SI">
      <formula>NOT(ISERROR(SEARCH("SI",V10)))</formula>
    </cfRule>
  </conditionalFormatting>
  <conditionalFormatting sqref="P163:Q164">
    <cfRule type="cellIs" dxfId="1" priority="2" operator="greaterThan">
      <formula>0</formula>
    </cfRule>
  </conditionalFormatting>
  <conditionalFormatting sqref="W163:W164">
    <cfRule type="containsText" dxfId="0" priority="1" operator="containsText" text="SUPERADO % CORRECTOR">
      <formula>NOT(ISERROR(SEARCH("SUPERADO % CORRECTOR",W163)))</formula>
    </cfRule>
  </conditionalFormatting>
  <pageMargins left="0.7" right="0.7" top="0.75" bottom="0.75" header="0.3" footer="0.3"/>
  <pageSetup paperSize="9" orientation="landscape"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INSTRUCCIONES</vt:lpstr>
      <vt:lpstr>ÁREA MEJORA COMPETENCIAL</vt:lpstr>
      <vt:lpstr>ÁREA ACOMPAÑAMIENTO INT TÉC</vt:lpstr>
      <vt:lpstr>ÁREA COMPLEMENTARIA</vt:lpstr>
      <vt:lpstr>RESULTADOS</vt:lpstr>
    </vt:vector>
  </TitlesOfParts>
  <Company>CARM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BLANCO BAÑOS, GEMA</dc:creator>
  <cp:lastModifiedBy>PEREZ PARRA, M. CARMEN</cp:lastModifiedBy>
  <cp:lastPrinted>2024-11-12T13:06:00Z</cp:lastPrinted>
  <dcterms:created xsi:type="dcterms:W3CDTF">2021-04-21T06:21:25Z</dcterms:created>
  <dcterms:modified xsi:type="dcterms:W3CDTF">2025-02-17T10:18:05Z</dcterms:modified>
</cp:coreProperties>
</file>